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9. Estat Portal Transparència\03. Informació Econòmica\3.Pressupostos\03. Pressupostos per societats\07. Seguiment dels pressupostos\"/>
    </mc:Choice>
  </mc:AlternateContent>
  <xr:revisionPtr revIDLastSave="0" documentId="13_ncr:1_{2C15A817-E1B6-4E2E-AC71-F223C227EC14}" xr6:coauthVersionLast="36" xr6:coauthVersionMax="36" xr10:uidLastSave="{00000000-0000-0000-0000-000000000000}"/>
  <bookViews>
    <workbookView xWindow="0" yWindow="0" windowWidth="14355" windowHeight="6930" activeTab="3" xr2:uid="{0E598642-22C9-4CCE-A26B-14A869AFCC7F}"/>
  </bookViews>
  <sheets>
    <sheet name="1T" sheetId="1" r:id="rId1"/>
    <sheet name="2T" sheetId="2" r:id="rId2"/>
    <sheet name="3T" sheetId="3" r:id="rId3"/>
    <sheet name="4T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3" l="1"/>
  <c r="H51" i="4" l="1"/>
  <c r="F39" i="4"/>
  <c r="D39" i="4"/>
  <c r="F47" i="4" l="1"/>
  <c r="F49" i="4" s="1"/>
  <c r="D47" i="4"/>
  <c r="D49" i="4" s="1"/>
  <c r="H47" i="4" l="1"/>
  <c r="H40" i="4"/>
  <c r="H41" i="4"/>
  <c r="H42" i="4"/>
  <c r="H43" i="4"/>
  <c r="H44" i="4"/>
  <c r="H45" i="4"/>
  <c r="H46" i="4"/>
  <c r="F20" i="4" l="1"/>
  <c r="H35" i="4" l="1"/>
  <c r="H34" i="4"/>
  <c r="H30" i="4"/>
  <c r="H29" i="4"/>
  <c r="H25" i="4"/>
  <c r="H20" i="4"/>
  <c r="H19" i="4"/>
  <c r="H18" i="4"/>
  <c r="H17" i="4"/>
  <c r="H16" i="4"/>
  <c r="H13" i="4"/>
  <c r="H12" i="4"/>
  <c r="H11" i="4"/>
  <c r="H10" i="4"/>
  <c r="H9" i="4"/>
  <c r="H8" i="4"/>
  <c r="H41" i="3"/>
  <c r="H37" i="3"/>
  <c r="H35" i="3"/>
  <c r="H34" i="3"/>
  <c r="H32" i="3"/>
  <c r="H30" i="3"/>
  <c r="H29" i="3"/>
  <c r="H27" i="3"/>
  <c r="H25" i="3"/>
  <c r="H23" i="3"/>
  <c r="H21" i="3"/>
  <c r="H20" i="3"/>
  <c r="H19" i="3"/>
  <c r="H18" i="3"/>
  <c r="H17" i="3"/>
  <c r="H16" i="3"/>
  <c r="H14" i="3"/>
  <c r="H13" i="3"/>
  <c r="H12" i="3"/>
  <c r="H11" i="3"/>
  <c r="H10" i="3"/>
  <c r="H9" i="3"/>
  <c r="H8" i="3"/>
  <c r="H39" i="2"/>
  <c r="H37" i="2"/>
  <c r="H35" i="2"/>
  <c r="H34" i="2"/>
  <c r="H32" i="2"/>
  <c r="H30" i="2"/>
  <c r="H29" i="2"/>
  <c r="H27" i="2"/>
  <c r="H25" i="2"/>
  <c r="H23" i="2"/>
  <c r="H21" i="2"/>
  <c r="H20" i="2"/>
  <c r="H19" i="2"/>
  <c r="H18" i="2"/>
  <c r="H17" i="2"/>
  <c r="H16" i="2"/>
  <c r="H14" i="2"/>
  <c r="H13" i="2"/>
  <c r="H12" i="2"/>
  <c r="H11" i="2"/>
  <c r="H10" i="2"/>
  <c r="H9" i="2"/>
  <c r="H8" i="2"/>
  <c r="F43" i="3"/>
  <c r="D43" i="3"/>
  <c r="F41" i="2"/>
  <c r="D41" i="2"/>
  <c r="H41" i="2" s="1"/>
  <c r="F37" i="3"/>
  <c r="D37" i="3"/>
  <c r="F37" i="2"/>
  <c r="D37" i="2"/>
  <c r="F27" i="3"/>
  <c r="F32" i="3" s="1"/>
  <c r="D27" i="3"/>
  <c r="D32" i="3"/>
  <c r="F32" i="2"/>
  <c r="D32" i="2"/>
  <c r="F27" i="2"/>
  <c r="D27" i="2"/>
  <c r="F23" i="3"/>
  <c r="D23" i="3"/>
  <c r="F23" i="2"/>
  <c r="D23" i="2"/>
  <c r="F21" i="4"/>
  <c r="D21" i="4"/>
  <c r="F21" i="3"/>
  <c r="D21" i="3"/>
  <c r="F21" i="2"/>
  <c r="D21" i="2"/>
  <c r="F14" i="4"/>
  <c r="D14" i="4"/>
  <c r="D23" i="4" s="1"/>
  <c r="D27" i="4" s="1"/>
  <c r="D32" i="4" s="1"/>
  <c r="D37" i="4" s="1"/>
  <c r="F14" i="3"/>
  <c r="D14" i="3"/>
  <c r="F14" i="2"/>
  <c r="D14" i="2"/>
  <c r="F32" i="1"/>
  <c r="D32" i="1"/>
  <c r="D27" i="1"/>
  <c r="F27" i="1"/>
  <c r="F23" i="1"/>
  <c r="D23" i="1"/>
  <c r="F21" i="1"/>
  <c r="D21" i="1"/>
  <c r="F14" i="1"/>
  <c r="D14" i="1"/>
  <c r="H43" i="3" l="1"/>
  <c r="H14" i="4"/>
  <c r="H21" i="4"/>
  <c r="F23" i="4"/>
  <c r="H39" i="4" l="1"/>
  <c r="H23" i="4"/>
  <c r="F27" i="4"/>
  <c r="H39" i="1"/>
  <c r="H35" i="1"/>
  <c r="H34" i="1"/>
  <c r="H30" i="1"/>
  <c r="H29" i="1"/>
  <c r="H25" i="1"/>
  <c r="D37" i="1"/>
  <c r="D41" i="1" s="1"/>
  <c r="H20" i="1"/>
  <c r="H19" i="1"/>
  <c r="H18" i="1"/>
  <c r="H17" i="1"/>
  <c r="H13" i="1"/>
  <c r="H12" i="1"/>
  <c r="H14" i="1"/>
  <c r="H10" i="1"/>
  <c r="H9" i="1"/>
  <c r="H8" i="1"/>
  <c r="F32" i="4" l="1"/>
  <c r="H27" i="4"/>
  <c r="H21" i="1"/>
  <c r="H11" i="1"/>
  <c r="H16" i="1"/>
  <c r="F37" i="4" l="1"/>
  <c r="H32" i="4"/>
  <c r="H23" i="1"/>
  <c r="H49" i="4" l="1"/>
  <c r="H37" i="4"/>
  <c r="H27" i="1"/>
  <c r="F37" i="1" l="1"/>
  <c r="H32" i="1"/>
  <c r="H37" i="1" l="1"/>
  <c r="F41" i="1"/>
  <c r="H41" i="1" s="1"/>
</calcChain>
</file>

<file path=xl/sharedStrings.xml><?xml version="1.0" encoding="utf-8"?>
<sst xmlns="http://schemas.openxmlformats.org/spreadsheetml/2006/main" count="130" uniqueCount="42">
  <si>
    <t>TMB</t>
  </si>
  <si>
    <t>COMPTE DE RESULTATS MARÇ 2022</t>
  </si>
  <si>
    <t>(En milers d'euros)</t>
  </si>
  <si>
    <t>Pressupost 2022</t>
  </si>
  <si>
    <t>Real 2022</t>
  </si>
  <si>
    <t>Vendes Brutes</t>
  </si>
  <si>
    <t>Comissions i Ràpels</t>
  </si>
  <si>
    <t>Bossa ATM</t>
  </si>
  <si>
    <t>Vendes netes</t>
  </si>
  <si>
    <t>Ingressos Accessoris a l'explotació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</si>
  <si>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</si>
  <si>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</si>
  <si>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</si>
  <si>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</si>
  <si>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</si>
  <si>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</si>
  <si>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Tributs i Provisions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</si>
  <si>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</si>
  <si>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</si>
  <si>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</si>
  <si>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</si>
  <si>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</si>
  <si>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Despeses Financeres Sanejament</t>
  </si>
  <si>
    <t>RESULTAT NET (Sense Renting ni Cànon)</t>
  </si>
  <si>
    <t>Renting de trens</t>
  </si>
  <si>
    <t xml:space="preserve">Cànons Ifercat L9 </t>
  </si>
  <si>
    <t>RESULTAT NET TOTAL</t>
  </si>
  <si>
    <t>Pla de Millora</t>
  </si>
  <si>
    <t>TOTAL NECESSITATS A SUBVENCIONAR</t>
  </si>
  <si>
    <t>COMPTE DE RESULTATS JUNY 2022</t>
  </si>
  <si>
    <t>COMPTE DE RESULTATS SETEMBRE 2022</t>
  </si>
  <si>
    <t>Dif. Real'22 / PPOST'22</t>
  </si>
  <si>
    <t>Devolució Principal Sanejament 2014-2031</t>
  </si>
  <si>
    <t>Aportació a SOC Mobilitat</t>
  </si>
  <si>
    <t>Pagament Diferit ATM (2017-2022)</t>
  </si>
  <si>
    <t>Amortització leasing 6 trens S 9000</t>
  </si>
  <si>
    <t>Amortització Leasing 12 trens (Pla Millora Metro)</t>
  </si>
  <si>
    <t>Amortització Leasing 42 trens (Amiant)</t>
  </si>
  <si>
    <t xml:space="preserve">AmortIzación Lease Back 39 trens de CAF </t>
  </si>
  <si>
    <t>TOTAL RESTA DE CONCEPTES</t>
  </si>
  <si>
    <t>LIQUIDACIÓ PRESSUPOST DESEMBRE 2022</t>
  </si>
  <si>
    <t>INVERSIONS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</si>
</sst>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0"/>
      <color theme="1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2"/>
      <color theme="0"/>
      <name val="Trebuchet MS"/>
      <family val="2"/>
    </font>
    <font>
      <sz val="12"/>
      <name val="Trebuchet MS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Trebuchet MS"/>
      <family val="2"/>
    </font>
    <font>
      <b/>
      <i/>
      <sz val="12"/>
      <color theme="0"/>
      <name val="Trebuchet MS"/>
      <family val="2"/>
    </font>
    <font>
      <b/>
      <i/>
      <sz val="10"/>
      <name val="Trebuchet MS"/>
      <family val="2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dotted">
        <color theme="0" tint="-0.34998626667073579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</cellStyleXfs>
  <cellXfs count="80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7" fillId="2" borderId="1" xfId="3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vertical="center"/>
    </xf>
    <xf numFmtId="0" fontId="4" fillId="0" borderId="0" xfId="2" applyFont="1" applyAlignment="1">
      <alignment vertical="center"/>
    </xf>
    <xf numFmtId="3" fontId="8" fillId="0" borderId="3" xfId="3" applyNumberFormat="1" applyFont="1" applyBorder="1" applyAlignment="1">
      <alignment vertical="center"/>
    </xf>
    <xf numFmtId="3" fontId="8" fillId="0" borderId="3" xfId="3" applyNumberFormat="1" applyFont="1" applyFill="1" applyBorder="1" applyAlignment="1">
      <alignment vertical="center"/>
    </xf>
    <xf numFmtId="0" fontId="8" fillId="0" borderId="4" xfId="3" applyFont="1" applyBorder="1" applyAlignment="1">
      <alignment vertical="center"/>
    </xf>
    <xf numFmtId="3" fontId="8" fillId="0" borderId="5" xfId="3" applyNumberFormat="1" applyFont="1" applyFill="1" applyBorder="1" applyAlignment="1">
      <alignment vertical="center"/>
    </xf>
    <xf numFmtId="0" fontId="8" fillId="0" borderId="6" xfId="3" applyFont="1" applyBorder="1" applyAlignment="1">
      <alignment vertical="center"/>
    </xf>
    <xf numFmtId="3" fontId="8" fillId="0" borderId="7" xfId="3" applyNumberFormat="1" applyFont="1" applyFill="1" applyBorder="1" applyAlignment="1">
      <alignment vertical="center"/>
    </xf>
    <xf numFmtId="0" fontId="9" fillId="0" borderId="8" xfId="3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3" fontId="8" fillId="0" borderId="10" xfId="3" applyNumberFormat="1" applyFont="1" applyBorder="1" applyAlignment="1">
      <alignment vertical="center"/>
    </xf>
    <xf numFmtId="0" fontId="9" fillId="3" borderId="11" xfId="3" applyFont="1" applyFill="1" applyBorder="1" applyAlignment="1">
      <alignment vertical="center"/>
    </xf>
    <xf numFmtId="3" fontId="9" fillId="3" borderId="12" xfId="3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8" fillId="0" borderId="13" xfId="3" applyFont="1" applyBorder="1" applyAlignment="1">
      <alignment vertical="center"/>
    </xf>
    <xf numFmtId="3" fontId="8" fillId="0" borderId="7" xfId="3" applyNumberFormat="1" applyFont="1" applyBorder="1" applyAlignment="1">
      <alignment vertical="center"/>
    </xf>
    <xf numFmtId="0" fontId="9" fillId="2" borderId="11" xfId="3" applyFont="1" applyFill="1" applyBorder="1" applyAlignment="1">
      <alignment vertical="center"/>
    </xf>
    <xf numFmtId="3" fontId="9" fillId="2" borderId="12" xfId="3" applyNumberFormat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9" fillId="4" borderId="11" xfId="3" applyFont="1" applyFill="1" applyBorder="1" applyAlignment="1">
      <alignment vertical="center"/>
    </xf>
    <xf numFmtId="3" fontId="9" fillId="4" borderId="1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9" fillId="0" borderId="11" xfId="3" applyFont="1" applyBorder="1" applyAlignment="1">
      <alignment vertical="center"/>
    </xf>
    <xf numFmtId="3" fontId="9" fillId="0" borderId="1" xfId="3" applyNumberFormat="1" applyFont="1" applyBorder="1" applyAlignment="1">
      <alignment vertical="center"/>
    </xf>
    <xf numFmtId="3" fontId="8" fillId="0" borderId="0" xfId="3" applyNumberFormat="1" applyFont="1" applyAlignment="1">
      <alignment vertical="center"/>
    </xf>
    <xf numFmtId="0" fontId="8" fillId="0" borderId="8" xfId="3" applyFont="1" applyFill="1" applyBorder="1" applyAlignment="1">
      <alignment vertical="center"/>
    </xf>
    <xf numFmtId="3" fontId="8" fillId="0" borderId="14" xfId="3" applyNumberFormat="1" applyFont="1" applyFill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3" fontId="8" fillId="0" borderId="15" xfId="3" applyNumberFormat="1" applyFont="1" applyFill="1" applyBorder="1" applyAlignment="1">
      <alignment vertical="center"/>
    </xf>
    <xf numFmtId="3" fontId="9" fillId="0" borderId="0" xfId="3" applyNumberFormat="1" applyFont="1" applyFill="1" applyBorder="1" applyAlignment="1">
      <alignment vertical="center"/>
    </xf>
    <xf numFmtId="0" fontId="9" fillId="5" borderId="11" xfId="3" applyFont="1" applyFill="1" applyBorder="1" applyAlignment="1">
      <alignment vertical="center"/>
    </xf>
    <xf numFmtId="3" fontId="9" fillId="5" borderId="1" xfId="3" applyNumberFormat="1" applyFont="1" applyFill="1" applyBorder="1" applyAlignment="1">
      <alignment vertical="center"/>
    </xf>
    <xf numFmtId="0" fontId="8" fillId="0" borderId="8" xfId="3" applyFont="1" applyBorder="1" applyAlignment="1">
      <alignment vertical="center"/>
    </xf>
    <xf numFmtId="3" fontId="8" fillId="0" borderId="14" xfId="4" applyNumberFormat="1" applyFont="1" applyFill="1" applyBorder="1" applyAlignment="1">
      <alignment vertical="center"/>
    </xf>
    <xf numFmtId="3" fontId="8" fillId="0" borderId="15" xfId="4" applyNumberFormat="1" applyFont="1" applyFill="1" applyBorder="1" applyAlignment="1">
      <alignment vertical="center"/>
    </xf>
    <xf numFmtId="0" fontId="8" fillId="0" borderId="0" xfId="3" applyFont="1" applyBorder="1" applyAlignment="1">
      <alignment vertical="center"/>
    </xf>
    <xf numFmtId="3" fontId="4" fillId="0" borderId="0" xfId="2" applyNumberFormat="1" applyFont="1" applyFill="1" applyAlignment="1">
      <alignment vertical="center"/>
    </xf>
    <xf numFmtId="0" fontId="9" fillId="6" borderId="11" xfId="3" applyFont="1" applyFill="1" applyBorder="1" applyAlignment="1">
      <alignment vertical="center" wrapText="1"/>
    </xf>
    <xf numFmtId="3" fontId="9" fillId="6" borderId="1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" fontId="7" fillId="0" borderId="0" xfId="5" applyNumberFormat="1" applyFont="1" applyFill="1" applyBorder="1" applyAlignment="1">
      <alignment horizontal="left" vertical="center" wrapText="1"/>
    </xf>
    <xf numFmtId="0" fontId="1" fillId="0" borderId="0" xfId="2" applyFont="1" applyAlignment="1">
      <alignment vertical="center"/>
    </xf>
    <xf numFmtId="0" fontId="11" fillId="7" borderId="1" xfId="3" applyFont="1" applyFill="1" applyBorder="1" applyAlignment="1">
      <alignment vertical="center"/>
    </xf>
    <xf numFmtId="3" fontId="11" fillId="7" borderId="1" xfId="3" applyNumberFormat="1" applyFont="1" applyFill="1" applyBorder="1" applyAlignment="1">
      <alignment vertical="center"/>
    </xf>
    <xf numFmtId="3" fontId="0" fillId="0" borderId="0" xfId="0" applyNumberFormat="1"/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4" fontId="7" fillId="0" borderId="0" xfId="5" applyNumberFormat="1" applyFont="1" applyFill="1" applyAlignment="1">
      <alignment horizontal="left" vertical="center" wrapText="1"/>
    </xf>
    <xf numFmtId="3" fontId="12" fillId="0" borderId="5" xfId="3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3" fontId="12" fillId="0" borderId="17" xfId="3" applyNumberFormat="1" applyFont="1" applyFill="1" applyBorder="1" applyAlignment="1">
      <alignment vertical="center"/>
    </xf>
    <xf numFmtId="0" fontId="10" fillId="0" borderId="8" xfId="3" applyFont="1" applyFill="1" applyBorder="1" applyAlignment="1">
      <alignment vertical="center"/>
    </xf>
    <xf numFmtId="0" fontId="10" fillId="0" borderId="16" xfId="3" applyFont="1" applyFill="1" applyBorder="1" applyAlignment="1">
      <alignment vertical="center"/>
    </xf>
    <xf numFmtId="0" fontId="10" fillId="0" borderId="4" xfId="3" applyFont="1" applyFill="1" applyBorder="1" applyAlignment="1">
      <alignment vertical="center"/>
    </xf>
    <xf numFmtId="0" fontId="10" fillId="0" borderId="6" xfId="3" applyFont="1" applyFill="1" applyBorder="1" applyAlignment="1">
      <alignment vertical="center"/>
    </xf>
    <xf numFmtId="0" fontId="9" fillId="8" borderId="11" xfId="3" applyFont="1" applyFill="1" applyBorder="1" applyAlignment="1">
      <alignment vertical="center"/>
    </xf>
    <xf numFmtId="3" fontId="9" fillId="8" borderId="1" xfId="3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2" applyFont="1" applyAlignment="1">
      <alignment vertical="center"/>
    </xf>
    <xf numFmtId="0" fontId="15" fillId="7" borderId="1" xfId="3" applyFont="1" applyFill="1" applyBorder="1" applyAlignment="1">
      <alignment vertical="center"/>
    </xf>
    <xf numFmtId="4" fontId="16" fillId="0" borderId="0" xfId="5" applyNumberFormat="1" applyFont="1" applyFill="1" applyBorder="1" applyAlignment="1">
      <alignment horizontal="left" vertical="center" wrapText="1"/>
    </xf>
    <xf numFmtId="3" fontId="15" fillId="7" borderId="1" xfId="3" applyNumberFormat="1" applyFont="1" applyFill="1" applyBorder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0" applyFont="1"/>
    <xf numFmtId="3" fontId="8" fillId="0" borderId="11" xfId="3" applyNumberFormat="1" applyFont="1" applyFill="1" applyBorder="1" applyAlignment="1">
      <alignment vertical="center"/>
    </xf>
    <xf numFmtId="3" fontId="8" fillId="0" borderId="11" xfId="4" applyNumberFormat="1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vertical="center"/>
    </xf>
    <xf numFmtId="3" fontId="8" fillId="0" borderId="0" xfId="3" applyNumberFormat="1" applyFont="1" applyFill="1" applyBorder="1" applyAlignment="1">
      <alignment vertical="center"/>
    </xf>
    <xf numFmtId="0" fontId="9" fillId="0" borderId="6" xfId="3" applyFont="1" applyBorder="1" applyAlignment="1">
      <alignment vertical="center"/>
    </xf>
    <xf numFmtId="3" fontId="8" fillId="0" borderId="11" xfId="4" applyNumberFormat="1" applyFont="1" applyFill="1" applyBorder="1" applyAlignment="1">
      <alignment horizontal="center" vertical="center"/>
    </xf>
  </cellXfs>
  <cellStyles count="6">
    <cellStyle name="Normal" xfId="0" builtinId="0"/>
    <cellStyle name="Normal 10 2 2" xfId="2" xr:uid="{C133CC17-519A-464F-8FCA-7FA888B89A94}"/>
    <cellStyle name="Normal 10 2 4 5" xfId="5" xr:uid="{248F73F9-33C6-4844-A80C-7337E88ACF95}"/>
    <cellStyle name="Normal 2 2 2" xfId="4" xr:uid="{AE7C8D0B-462C-4130-B8D4-5435DFC4EF44}"/>
    <cellStyle name="Normal 6 2 3 9" xfId="3" xr:uid="{E3C6943D-CE89-4077-A4E5-3CFC26720EA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5FF1D4C3-D732-4702-B088-2DDDA5ACF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0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718F5686-EC93-49E1-ADD9-69E7BBDCB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0"/>
          <a:ext cx="657225" cy="6572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DC2F25C9-FECE-4928-B702-7F0921A23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0"/>
          <a:ext cx="657225" cy="6572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17F37678-4674-4EE9-AC7C-7D309CB18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0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9DF7-2798-4D84-823C-1089F0E83C09}">
  <sheetPr>
    <pageSetUpPr fitToPage="1"/>
  </sheetPr>
  <dimension ref="B3:H43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D8" sqref="D8"/>
    </sheetView>
  </sheetViews>
  <sheetFormatPr baseColWidth="10" defaultRowHeight="15" x14ac:dyDescent="0.25"/>
  <cols>
    <col min="1" max="1" width="2.85546875" customWidth="1"/>
    <col min="2" max="2" width="46.42578125" bestFit="1" customWidth="1"/>
    <col min="3" max="3" width="2.28515625" customWidth="1"/>
    <col min="5" max="5" width="2.28515625" customWidth="1"/>
    <col min="7" max="7" width="2.28515625" customWidth="1"/>
  </cols>
  <sheetData>
    <row r="3" spans="2:8" ht="16.5" x14ac:dyDescent="0.25">
      <c r="B3" s="68" t="s">
        <v>0</v>
      </c>
      <c r="C3" s="2"/>
      <c r="D3" s="3"/>
      <c r="E3" s="2"/>
      <c r="F3" s="4"/>
      <c r="G3" s="2"/>
      <c r="H3" s="2"/>
    </row>
    <row r="4" spans="2:8" ht="16.5" x14ac:dyDescent="0.25">
      <c r="B4" s="1" t="s">
        <v>1</v>
      </c>
      <c r="C4" s="2"/>
      <c r="D4" s="3"/>
      <c r="E4" s="2"/>
      <c r="F4" s="4"/>
      <c r="G4" s="2"/>
      <c r="H4" s="2"/>
    </row>
    <row r="5" spans="2:8" ht="17.25" thickBot="1" x14ac:dyDescent="0.3">
      <c r="B5" s="3"/>
      <c r="C5" s="3"/>
      <c r="D5" s="3"/>
      <c r="E5" s="3"/>
      <c r="F5" s="4"/>
      <c r="G5" s="3"/>
      <c r="H5" s="2"/>
    </row>
    <row r="6" spans="2:8" ht="30.75" thickBot="1" x14ac:dyDescent="0.3">
      <c r="B6" s="5" t="s">
        <v>2</v>
      </c>
      <c r="C6" s="2"/>
      <c r="D6" s="6" t="s">
        <v>3</v>
      </c>
      <c r="E6" s="2"/>
      <c r="F6" s="6" t="s">
        <v>4</v>
      </c>
      <c r="G6" s="2"/>
      <c r="H6" s="6" t="s">
        <v>31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5</v>
      </c>
      <c r="C8" s="8"/>
      <c r="D8" s="9">
        <v>78745.703710000002</v>
      </c>
      <c r="E8" s="8"/>
      <c r="F8" s="9">
        <v>74047.140379999997</v>
      </c>
      <c r="G8" s="8"/>
      <c r="H8" s="10">
        <f>+F8-D8</f>
        <v>-4698.5633300000045</v>
      </c>
    </row>
    <row r="9" spans="2:8" ht="16.5" x14ac:dyDescent="0.25">
      <c r="B9" s="11" t="s">
        <v>6</v>
      </c>
      <c r="C9" s="8"/>
      <c r="D9" s="12">
        <v>-3672.9502700000003</v>
      </c>
      <c r="E9" s="8"/>
      <c r="F9" s="12">
        <v>-3535.5889299999999</v>
      </c>
      <c r="G9" s="8"/>
      <c r="H9" s="12">
        <f t="shared" ref="H9:H14" si="0">+F9-D9</f>
        <v>137.36134000000038</v>
      </c>
    </row>
    <row r="10" spans="2:8" ht="16.5" x14ac:dyDescent="0.25">
      <c r="B10" s="13" t="s">
        <v>7</v>
      </c>
      <c r="C10" s="8"/>
      <c r="D10" s="14">
        <v>-26.857429999999997</v>
      </c>
      <c r="E10" s="8"/>
      <c r="F10" s="14">
        <v>0</v>
      </c>
      <c r="G10" s="8"/>
      <c r="H10" s="14">
        <f t="shared" si="0"/>
        <v>26.857429999999997</v>
      </c>
    </row>
    <row r="11" spans="2:8" ht="16.5" x14ac:dyDescent="0.25">
      <c r="B11" s="15" t="s">
        <v>8</v>
      </c>
      <c r="C11" s="8"/>
      <c r="D11" s="16">
        <v>75045.896009999997</v>
      </c>
      <c r="E11" s="8"/>
      <c r="F11" s="16">
        <v>70511.551449999999</v>
      </c>
      <c r="G11" s="8"/>
      <c r="H11" s="16">
        <f t="shared" si="0"/>
        <v>-4534.3445599999977</v>
      </c>
    </row>
    <row r="12" spans="2:8" ht="16.5" x14ac:dyDescent="0.25">
      <c r="B12" s="11" t="s">
        <v>9</v>
      </c>
      <c r="C12" s="1"/>
      <c r="D12" s="17">
        <v>6692.4165399999993</v>
      </c>
      <c r="E12" s="1"/>
      <c r="F12" s="17">
        <v>7318.2919400000001</v>
      </c>
      <c r="G12" s="1"/>
      <c r="H12" s="17">
        <f t="shared" si="0"/>
        <v>625.87540000000081</v>
      </c>
    </row>
    <row r="13" spans="2:8" ht="16.5" x14ac:dyDescent="0.25">
      <c r="B13" s="13" t="s">
        <v>10</v>
      </c>
      <c r="C13" s="1"/>
      <c r="D13" s="18">
        <v>1962.37806</v>
      </c>
      <c r="E13" s="1"/>
      <c r="F13" s="18">
        <v>1965.1405199999999</v>
      </c>
      <c r="G13" s="1"/>
      <c r="H13" s="18">
        <f t="shared" si="0"/>
        <v>2.7624599999999191</v>
      </c>
    </row>
    <row r="14" spans="2:8" ht="17.25" thickBot="1" x14ac:dyDescent="0.3">
      <c r="B14" s="19" t="s">
        <v>11</v>
      </c>
      <c r="C14" s="8"/>
      <c r="D14" s="20">
        <f>+D11+D12+D13</f>
        <v>83700.690610000005</v>
      </c>
      <c r="E14" s="8"/>
      <c r="F14" s="20">
        <f>+F11+F12+F13</f>
        <v>79794.983909999995</v>
      </c>
      <c r="G14" s="8"/>
      <c r="H14" s="20">
        <f t="shared" si="0"/>
        <v>-3905.7067000000097</v>
      </c>
    </row>
    <row r="15" spans="2:8" ht="15.75" thickBot="1" x14ac:dyDescent="0.3">
      <c r="B15" s="21"/>
      <c r="C15" s="2"/>
      <c r="D15" s="22"/>
      <c r="E15" s="2"/>
      <c r="F15" s="22"/>
      <c r="G15" s="2"/>
      <c r="H15" s="22"/>
    </row>
    <row r="16" spans="2:8" ht="16.5" x14ac:dyDescent="0.25">
      <c r="B16" s="7" t="s">
        <v>12</v>
      </c>
      <c r="C16" s="8"/>
      <c r="D16" s="9">
        <v>-5859.4430799999991</v>
      </c>
      <c r="E16" s="8"/>
      <c r="F16" s="9">
        <v>-5492.3805300000004</v>
      </c>
      <c r="G16" s="8"/>
      <c r="H16" s="10">
        <f t="shared" ref="H16:H21" si="1">+F16-D16</f>
        <v>367.06254999999874</v>
      </c>
    </row>
    <row r="17" spans="2:8" ht="16.5" x14ac:dyDescent="0.25">
      <c r="B17" s="11" t="s">
        <v>13</v>
      </c>
      <c r="C17" s="8"/>
      <c r="D17" s="17">
        <v>-11186.19029</v>
      </c>
      <c r="E17" s="8"/>
      <c r="F17" s="17">
        <v>-19789.739829999999</v>
      </c>
      <c r="G17" s="8"/>
      <c r="H17" s="12">
        <f t="shared" si="1"/>
        <v>-8603.5495399999982</v>
      </c>
    </row>
    <row r="18" spans="2:8" ht="16.5" x14ac:dyDescent="0.25">
      <c r="B18" s="23" t="s">
        <v>14</v>
      </c>
      <c r="C18" s="8"/>
      <c r="D18" s="24">
        <v>-112081.84878</v>
      </c>
      <c r="E18" s="8"/>
      <c r="F18" s="24">
        <v>-113804.08276999999</v>
      </c>
      <c r="G18" s="8"/>
      <c r="H18" s="14">
        <f t="shared" si="1"/>
        <v>-1722.2339899999934</v>
      </c>
    </row>
    <row r="19" spans="2:8" ht="16.5" x14ac:dyDescent="0.25">
      <c r="B19" s="11" t="s">
        <v>15</v>
      </c>
      <c r="C19" s="8"/>
      <c r="D19" s="17">
        <v>-39350.918229999996</v>
      </c>
      <c r="E19" s="8"/>
      <c r="F19" s="17">
        <v>-39943.365760000001</v>
      </c>
      <c r="G19" s="8"/>
      <c r="H19" s="12">
        <f t="shared" si="1"/>
        <v>-592.44753000000492</v>
      </c>
    </row>
    <row r="20" spans="2:8" ht="16.5" x14ac:dyDescent="0.25">
      <c r="B20" s="11" t="s">
        <v>16</v>
      </c>
      <c r="C20" s="8"/>
      <c r="D20" s="17">
        <v>-144.2439</v>
      </c>
      <c r="E20" s="8"/>
      <c r="F20" s="17">
        <v>-17.572240000000001</v>
      </c>
      <c r="G20" s="8"/>
      <c r="H20" s="12">
        <f t="shared" si="1"/>
        <v>126.67166</v>
      </c>
    </row>
    <row r="21" spans="2:8" ht="17.25" thickBot="1" x14ac:dyDescent="0.3">
      <c r="B21" s="25" t="s">
        <v>17</v>
      </c>
      <c r="C21" s="8"/>
      <c r="D21" s="26">
        <f>+D16+D17+D18+D19+D20</f>
        <v>-168622.64428000001</v>
      </c>
      <c r="E21" s="8"/>
      <c r="F21" s="26">
        <f>+F16+F17+F18+F19+F20</f>
        <v>-179047.14113</v>
      </c>
      <c r="G21" s="8"/>
      <c r="H21" s="26">
        <f t="shared" si="1"/>
        <v>-10424.496849999996</v>
      </c>
    </row>
    <row r="22" spans="2:8" ht="17.25" thickBot="1" x14ac:dyDescent="0.3">
      <c r="B22" s="27"/>
      <c r="C22" s="8"/>
      <c r="D22" s="28"/>
      <c r="E22" s="8"/>
      <c r="F22" s="28"/>
      <c r="G22" s="8"/>
      <c r="H22" s="28"/>
    </row>
    <row r="23" spans="2:8" ht="17.25" thickBot="1" x14ac:dyDescent="0.3">
      <c r="B23" s="29" t="s">
        <v>18</v>
      </c>
      <c r="C23" s="8"/>
      <c r="D23" s="30">
        <f>+D14+D21</f>
        <v>-84921.953670000003</v>
      </c>
      <c r="E23" s="8"/>
      <c r="F23" s="30">
        <f>+F14+F21</f>
        <v>-99252.157220000008</v>
      </c>
      <c r="G23" s="8"/>
      <c r="H23" s="30">
        <f>+F23-D23</f>
        <v>-14330.203550000006</v>
      </c>
    </row>
    <row r="24" spans="2:8" x14ac:dyDescent="0.25">
      <c r="B24" s="21"/>
      <c r="C24" s="2"/>
      <c r="D24" s="22"/>
      <c r="E24" s="2"/>
      <c r="F24" s="22"/>
      <c r="G24" s="2"/>
      <c r="H24" s="22"/>
    </row>
    <row r="25" spans="2:8" ht="17.25" thickBot="1" x14ac:dyDescent="0.3">
      <c r="B25" s="25" t="s">
        <v>19</v>
      </c>
      <c r="C25" s="8"/>
      <c r="D25" s="26">
        <v>-5373.733040000001</v>
      </c>
      <c r="E25" s="8"/>
      <c r="F25" s="26">
        <v>-9198.8216900000007</v>
      </c>
      <c r="G25" s="8"/>
      <c r="H25" s="26">
        <f>+F25-D25</f>
        <v>-3825.0886499999997</v>
      </c>
    </row>
    <row r="26" spans="2:8" ht="17.25" thickBot="1" x14ac:dyDescent="0.3">
      <c r="B26" s="31"/>
      <c r="C26" s="8"/>
      <c r="D26" s="28"/>
      <c r="E26" s="8"/>
      <c r="F26" s="28"/>
      <c r="G26" s="8"/>
      <c r="H26" s="28"/>
    </row>
    <row r="27" spans="2:8" ht="17.25" thickBot="1" x14ac:dyDescent="0.3">
      <c r="B27" s="32" t="s">
        <v>20</v>
      </c>
      <c r="C27" s="8"/>
      <c r="D27" s="33">
        <f>+D23+D25</f>
        <v>-90295.686710000009</v>
      </c>
      <c r="E27" s="8"/>
      <c r="F27" s="33">
        <f>+F23+F25</f>
        <v>-108450.97891000001</v>
      </c>
      <c r="G27" s="8"/>
      <c r="H27" s="33">
        <f>+F27-D27</f>
        <v>-18155.292199999996</v>
      </c>
    </row>
    <row r="28" spans="2:8" ht="17.25" thickBot="1" x14ac:dyDescent="0.3">
      <c r="B28" s="27"/>
      <c r="C28" s="8"/>
      <c r="D28" s="34"/>
      <c r="E28" s="8"/>
      <c r="F28" s="34"/>
      <c r="G28" s="8"/>
      <c r="H28" s="34"/>
    </row>
    <row r="29" spans="2:8" ht="16.5" x14ac:dyDescent="0.25">
      <c r="B29" s="35" t="s">
        <v>21</v>
      </c>
      <c r="C29" s="8"/>
      <c r="D29" s="36">
        <v>-2726.4651899999999</v>
      </c>
      <c r="E29" s="8"/>
      <c r="F29" s="36">
        <v>-1364.7193399999999</v>
      </c>
      <c r="G29" s="8"/>
      <c r="H29" s="36">
        <f t="shared" ref="H29:H30" si="2">+F29-D29</f>
        <v>1361.74585</v>
      </c>
    </row>
    <row r="30" spans="2:8" ht="17.25" thickBot="1" x14ac:dyDescent="0.3">
      <c r="B30" s="37" t="s">
        <v>22</v>
      </c>
      <c r="C30" s="8"/>
      <c r="D30" s="38">
        <v>-5029.1470499999996</v>
      </c>
      <c r="E30" s="8"/>
      <c r="F30" s="38">
        <v>-5189.6544400000002</v>
      </c>
      <c r="G30" s="8"/>
      <c r="H30" s="38">
        <f t="shared" si="2"/>
        <v>-160.50739000000067</v>
      </c>
    </row>
    <row r="31" spans="2:8" ht="17.25" thickBot="1" x14ac:dyDescent="0.3">
      <c r="B31" s="31"/>
      <c r="C31" s="8"/>
      <c r="D31" s="39"/>
      <c r="E31" s="8"/>
      <c r="F31" s="39"/>
      <c r="G31" s="8"/>
      <c r="H31" s="39"/>
    </row>
    <row r="32" spans="2:8" ht="17.25" thickBot="1" x14ac:dyDescent="0.3">
      <c r="B32" s="40" t="s">
        <v>23</v>
      </c>
      <c r="C32" s="8"/>
      <c r="D32" s="41">
        <f>+D27+D29+D30</f>
        <v>-98051.298950000011</v>
      </c>
      <c r="E32" s="8"/>
      <c r="F32" s="41">
        <f>+F27+F29+F30</f>
        <v>-115005.35269</v>
      </c>
      <c r="G32" s="8"/>
      <c r="H32" s="41">
        <f>+F32-D32</f>
        <v>-16954.053739999988</v>
      </c>
    </row>
    <row r="33" spans="2:8" ht="17.25" thickBot="1" x14ac:dyDescent="0.3">
      <c r="B33" s="8"/>
      <c r="C33" s="8"/>
      <c r="D33" s="28"/>
      <c r="E33" s="8"/>
      <c r="F33" s="28"/>
      <c r="G33" s="8"/>
      <c r="H33" s="28"/>
    </row>
    <row r="34" spans="2:8" ht="16.5" x14ac:dyDescent="0.25">
      <c r="B34" s="42" t="s">
        <v>24</v>
      </c>
      <c r="C34" s="8"/>
      <c r="D34" s="43">
        <v>-16434.24699</v>
      </c>
      <c r="E34" s="8"/>
      <c r="F34" s="43">
        <v>-16391.032920000001</v>
      </c>
      <c r="G34" s="8"/>
      <c r="H34" s="43">
        <f t="shared" ref="H34:H35" si="3">+F34-D34</f>
        <v>43.214069999998173</v>
      </c>
    </row>
    <row r="35" spans="2:8" ht="17.25" thickBot="1" x14ac:dyDescent="0.3">
      <c r="B35" s="13" t="s">
        <v>25</v>
      </c>
      <c r="C35" s="8"/>
      <c r="D35" s="44">
        <v>-33517.049039999998</v>
      </c>
      <c r="E35" s="8"/>
      <c r="F35" s="44">
        <v>-33194.430140000004</v>
      </c>
      <c r="G35" s="8"/>
      <c r="H35" s="44">
        <f t="shared" si="3"/>
        <v>322.61889999999403</v>
      </c>
    </row>
    <row r="36" spans="2:8" ht="17.25" thickBot="1" x14ac:dyDescent="0.3">
      <c r="B36" s="45"/>
      <c r="C36" s="8"/>
      <c r="D36" s="46"/>
      <c r="E36" s="8"/>
      <c r="F36" s="46"/>
      <c r="G36" s="8"/>
      <c r="H36" s="46"/>
    </row>
    <row r="37" spans="2:8" ht="17.25" thickBot="1" x14ac:dyDescent="0.3">
      <c r="B37" s="47" t="s">
        <v>26</v>
      </c>
      <c r="C37" s="8"/>
      <c r="D37" s="48">
        <f>+SUM(D32:D35)</f>
        <v>-148002.59497999999</v>
      </c>
      <c r="E37" s="8"/>
      <c r="F37" s="48">
        <f>+SUM(F32:F35)</f>
        <v>-164590.81575000001</v>
      </c>
      <c r="G37" s="8"/>
      <c r="H37" s="48">
        <f>+F37-D37</f>
        <v>-16588.220770000014</v>
      </c>
    </row>
    <row r="39" spans="2:8" ht="17.25" hidden="1" thickBot="1" x14ac:dyDescent="0.3">
      <c r="B39" s="32" t="s">
        <v>41</v>
      </c>
      <c r="C39" s="8"/>
      <c r="D39" s="33">
        <v>-5164.7769599999992</v>
      </c>
      <c r="E39" s="8"/>
      <c r="F39" s="33">
        <v>-1608.58</v>
      </c>
      <c r="G39" s="8"/>
      <c r="H39" s="33">
        <f t="shared" ref="H39" si="4">+F39-D39</f>
        <v>3556.1969599999993</v>
      </c>
    </row>
    <row r="40" spans="2:8" x14ac:dyDescent="0.25">
      <c r="B40" s="49"/>
      <c r="C40" s="50"/>
      <c r="D40" s="49"/>
      <c r="E40" s="51"/>
      <c r="F40" s="49"/>
      <c r="G40" s="51"/>
      <c r="H40" s="49"/>
    </row>
    <row r="41" spans="2:8" ht="18.75" hidden="1" thickBot="1" x14ac:dyDescent="0.3">
      <c r="B41" s="52" t="s">
        <v>28</v>
      </c>
      <c r="C41" s="50"/>
      <c r="D41" s="53">
        <f>+D39+D37</f>
        <v>-153167.37193999998</v>
      </c>
      <c r="E41" s="51"/>
      <c r="F41" s="53">
        <f>+F39+F37</f>
        <v>-166199.39575</v>
      </c>
      <c r="G41" s="51"/>
      <c r="H41" s="53">
        <f>+F41-D41</f>
        <v>-13032.023810000013</v>
      </c>
    </row>
    <row r="43" spans="2:8" x14ac:dyDescent="0.25">
      <c r="B43" s="73"/>
    </row>
  </sheetData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C19A4-CE9A-4EC8-9134-97B68E530B67}">
  <sheetPr>
    <pageSetUpPr fitToPage="1"/>
  </sheetPr>
  <dimension ref="B3:H41"/>
  <sheetViews>
    <sheetView showGridLines="0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D8" sqref="D8"/>
    </sheetView>
  </sheetViews>
  <sheetFormatPr baseColWidth="10" defaultRowHeight="15" x14ac:dyDescent="0.25"/>
  <cols>
    <col min="1" max="1" width="2.85546875" customWidth="1"/>
    <col min="2" max="2" width="46.42578125" bestFit="1" customWidth="1"/>
    <col min="3" max="3" width="2.28515625" customWidth="1"/>
    <col min="5" max="5" width="2.28515625" customWidth="1"/>
    <col min="7" max="7" width="2.28515625" customWidth="1"/>
  </cols>
  <sheetData>
    <row r="3" spans="2:8" ht="16.5" x14ac:dyDescent="0.25">
      <c r="B3" s="68" t="s">
        <v>0</v>
      </c>
      <c r="C3" s="2"/>
      <c r="D3" s="3"/>
      <c r="E3" s="2"/>
      <c r="F3" s="4"/>
      <c r="G3" s="2"/>
      <c r="H3" s="2"/>
    </row>
    <row r="4" spans="2:8" ht="16.5" x14ac:dyDescent="0.25">
      <c r="B4" s="1" t="s">
        <v>29</v>
      </c>
      <c r="C4" s="2"/>
      <c r="D4" s="3"/>
      <c r="E4" s="2"/>
      <c r="F4" s="4"/>
      <c r="G4" s="2"/>
      <c r="H4" s="2"/>
    </row>
    <row r="5" spans="2:8" ht="17.25" thickBot="1" x14ac:dyDescent="0.3">
      <c r="B5" s="3"/>
      <c r="C5" s="3"/>
      <c r="D5" s="3"/>
      <c r="E5" s="3"/>
      <c r="F5" s="4"/>
      <c r="G5" s="3"/>
      <c r="H5" s="2"/>
    </row>
    <row r="6" spans="2:8" ht="30.75" thickBot="1" x14ac:dyDescent="0.3">
      <c r="B6" s="5" t="s">
        <v>2</v>
      </c>
      <c r="C6" s="2"/>
      <c r="D6" s="6" t="s">
        <v>3</v>
      </c>
      <c r="E6" s="2"/>
      <c r="F6" s="6" t="s">
        <v>4</v>
      </c>
      <c r="G6" s="2"/>
      <c r="H6" s="6" t="s">
        <v>31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5</v>
      </c>
      <c r="C8" s="8"/>
      <c r="D8" s="9">
        <v>165799.10755000002</v>
      </c>
      <c r="E8" s="8"/>
      <c r="F8" s="9">
        <v>169555.82712999999</v>
      </c>
      <c r="G8" s="8"/>
      <c r="H8" s="10">
        <f>+F8-D8</f>
        <v>3756.7195799999754</v>
      </c>
    </row>
    <row r="9" spans="2:8" ht="16.5" x14ac:dyDescent="0.25">
      <c r="B9" s="11" t="s">
        <v>6</v>
      </c>
      <c r="C9" s="8"/>
      <c r="D9" s="12">
        <v>-8209.3781600000002</v>
      </c>
      <c r="E9" s="8"/>
      <c r="F9" s="12">
        <v>-9261.7106000000022</v>
      </c>
      <c r="G9" s="8"/>
      <c r="H9" s="12">
        <f t="shared" ref="H9:H14" si="0">+F9-D9</f>
        <v>-1052.332440000002</v>
      </c>
    </row>
    <row r="10" spans="2:8" ht="16.5" x14ac:dyDescent="0.25">
      <c r="B10" s="13" t="s">
        <v>7</v>
      </c>
      <c r="C10" s="8"/>
      <c r="D10" s="14">
        <v>-55.853200000000001</v>
      </c>
      <c r="E10" s="8"/>
      <c r="F10" s="14">
        <v>3572.5526599999998</v>
      </c>
      <c r="G10" s="8"/>
      <c r="H10" s="14">
        <f t="shared" si="0"/>
        <v>3628.4058599999998</v>
      </c>
    </row>
    <row r="11" spans="2:8" ht="16.5" x14ac:dyDescent="0.25">
      <c r="B11" s="15" t="s">
        <v>8</v>
      </c>
      <c r="C11" s="8"/>
      <c r="D11" s="16">
        <v>157533.87619000001</v>
      </c>
      <c r="E11" s="8"/>
      <c r="F11" s="16">
        <v>163866.66918999999</v>
      </c>
      <c r="G11" s="8"/>
      <c r="H11" s="16">
        <f t="shared" si="0"/>
        <v>6332.792999999976</v>
      </c>
    </row>
    <row r="12" spans="2:8" ht="16.5" x14ac:dyDescent="0.25">
      <c r="B12" s="11" t="s">
        <v>9</v>
      </c>
      <c r="C12" s="1"/>
      <c r="D12" s="17">
        <v>13497.951249999998</v>
      </c>
      <c r="E12" s="1"/>
      <c r="F12" s="17">
        <v>15138.763450000002</v>
      </c>
      <c r="G12" s="1"/>
      <c r="H12" s="17">
        <f t="shared" si="0"/>
        <v>1640.8122000000039</v>
      </c>
    </row>
    <row r="13" spans="2:8" ht="16.5" x14ac:dyDescent="0.25">
      <c r="B13" s="13" t="s">
        <v>10</v>
      </c>
      <c r="C13" s="1"/>
      <c r="D13" s="18">
        <v>3924.75612</v>
      </c>
      <c r="E13" s="1"/>
      <c r="F13" s="18">
        <v>3926.32026</v>
      </c>
      <c r="G13" s="1"/>
      <c r="H13" s="18">
        <f t="shared" si="0"/>
        <v>1.5641399999999521</v>
      </c>
    </row>
    <row r="14" spans="2:8" ht="17.25" thickBot="1" x14ac:dyDescent="0.3">
      <c r="B14" s="19" t="s">
        <v>11</v>
      </c>
      <c r="C14" s="8"/>
      <c r="D14" s="20">
        <f>+D11+D12+D13</f>
        <v>174956.58356000003</v>
      </c>
      <c r="E14" s="8"/>
      <c r="F14" s="20">
        <f>+F11+F12+F13</f>
        <v>182931.75289999999</v>
      </c>
      <c r="G14" s="8"/>
      <c r="H14" s="20">
        <f t="shared" si="0"/>
        <v>7975.169339999964</v>
      </c>
    </row>
    <row r="15" spans="2:8" ht="15.75" thickBot="1" x14ac:dyDescent="0.3">
      <c r="B15" s="21"/>
      <c r="C15" s="2"/>
      <c r="D15" s="22"/>
      <c r="E15" s="2"/>
      <c r="F15" s="22"/>
      <c r="G15" s="2"/>
      <c r="H15" s="22"/>
    </row>
    <row r="16" spans="2:8" ht="16.5" x14ac:dyDescent="0.25">
      <c r="B16" s="7" t="s">
        <v>12</v>
      </c>
      <c r="C16" s="8"/>
      <c r="D16" s="9">
        <v>-11419.35212</v>
      </c>
      <c r="E16" s="8"/>
      <c r="F16" s="9">
        <v>-10739.41158</v>
      </c>
      <c r="G16" s="8"/>
      <c r="H16" s="10">
        <f t="shared" ref="H16:H21" si="1">+F16-D16</f>
        <v>679.9405399999996</v>
      </c>
    </row>
    <row r="17" spans="2:8" ht="16.5" x14ac:dyDescent="0.25">
      <c r="B17" s="11" t="s">
        <v>13</v>
      </c>
      <c r="C17" s="8"/>
      <c r="D17" s="17">
        <v>-21659.660949999998</v>
      </c>
      <c r="E17" s="8"/>
      <c r="F17" s="17">
        <v>-37225.249970000004</v>
      </c>
      <c r="G17" s="8"/>
      <c r="H17" s="12">
        <f t="shared" si="1"/>
        <v>-15565.589020000007</v>
      </c>
    </row>
    <row r="18" spans="2:8" ht="16.5" x14ac:dyDescent="0.25">
      <c r="B18" s="23" t="s">
        <v>14</v>
      </c>
      <c r="C18" s="8"/>
      <c r="D18" s="24">
        <v>-224305.90477999998</v>
      </c>
      <c r="E18" s="8"/>
      <c r="F18" s="24">
        <v>-228500.64301999999</v>
      </c>
      <c r="G18" s="8"/>
      <c r="H18" s="14">
        <f t="shared" si="1"/>
        <v>-4194.738240000006</v>
      </c>
    </row>
    <row r="19" spans="2:8" ht="16.5" x14ac:dyDescent="0.25">
      <c r="B19" s="11" t="s">
        <v>15</v>
      </c>
      <c r="C19" s="8"/>
      <c r="D19" s="17">
        <v>-75789.862269999983</v>
      </c>
      <c r="E19" s="8"/>
      <c r="F19" s="17">
        <v>-81025.58627</v>
      </c>
      <c r="G19" s="8"/>
      <c r="H19" s="12">
        <f t="shared" si="1"/>
        <v>-5235.7240000000165</v>
      </c>
    </row>
    <row r="20" spans="2:8" ht="16.5" x14ac:dyDescent="0.25">
      <c r="B20" s="11" t="s">
        <v>16</v>
      </c>
      <c r="C20" s="8"/>
      <c r="D20" s="17">
        <v>-288.48779999999999</v>
      </c>
      <c r="E20" s="8"/>
      <c r="F20" s="17">
        <v>-382.33893999999998</v>
      </c>
      <c r="G20" s="8"/>
      <c r="H20" s="12">
        <f t="shared" si="1"/>
        <v>-93.851139999999987</v>
      </c>
    </row>
    <row r="21" spans="2:8" ht="17.25" thickBot="1" x14ac:dyDescent="0.3">
      <c r="B21" s="25" t="s">
        <v>17</v>
      </c>
      <c r="C21" s="8"/>
      <c r="D21" s="26">
        <f>+D16+D17+D18+D19+D20</f>
        <v>-333463.26791999995</v>
      </c>
      <c r="E21" s="8"/>
      <c r="F21" s="26">
        <f>+F16+F17+F18+F19+F20</f>
        <v>-357873.22977999999</v>
      </c>
      <c r="G21" s="8"/>
      <c r="H21" s="26">
        <f t="shared" si="1"/>
        <v>-24409.961860000039</v>
      </c>
    </row>
    <row r="22" spans="2:8" ht="17.25" thickBot="1" x14ac:dyDescent="0.3">
      <c r="B22" s="27"/>
      <c r="C22" s="8"/>
      <c r="D22" s="28"/>
      <c r="E22" s="8"/>
      <c r="F22" s="28"/>
      <c r="G22" s="8"/>
      <c r="H22" s="28"/>
    </row>
    <row r="23" spans="2:8" ht="17.25" thickBot="1" x14ac:dyDescent="0.3">
      <c r="B23" s="29" t="s">
        <v>18</v>
      </c>
      <c r="C23" s="8"/>
      <c r="D23" s="30">
        <f>+D14+D21</f>
        <v>-158506.68435999993</v>
      </c>
      <c r="E23" s="8"/>
      <c r="F23" s="30">
        <f>+F14+F21</f>
        <v>-174941.47688</v>
      </c>
      <c r="G23" s="8"/>
      <c r="H23" s="30">
        <f>+F23-D23</f>
        <v>-16434.792520000075</v>
      </c>
    </row>
    <row r="24" spans="2:8" x14ac:dyDescent="0.25">
      <c r="B24" s="21"/>
      <c r="C24" s="2"/>
      <c r="D24" s="22"/>
      <c r="E24" s="2"/>
      <c r="F24" s="22"/>
      <c r="G24" s="2"/>
      <c r="H24" s="22"/>
    </row>
    <row r="25" spans="2:8" ht="17.25" thickBot="1" x14ac:dyDescent="0.3">
      <c r="B25" s="25" t="s">
        <v>19</v>
      </c>
      <c r="C25" s="8"/>
      <c r="D25" s="26">
        <v>-10634.528280000002</v>
      </c>
      <c r="E25" s="8"/>
      <c r="F25" s="26">
        <v>-19084.116520000003</v>
      </c>
      <c r="G25" s="8"/>
      <c r="H25" s="26">
        <f>+F25-D25</f>
        <v>-8449.588240000001</v>
      </c>
    </row>
    <row r="26" spans="2:8" ht="17.25" thickBot="1" x14ac:dyDescent="0.3">
      <c r="B26" s="31"/>
      <c r="C26" s="8"/>
      <c r="D26" s="28"/>
      <c r="E26" s="8"/>
      <c r="F26" s="28"/>
      <c r="G26" s="8"/>
      <c r="H26" s="28"/>
    </row>
    <row r="27" spans="2:8" ht="17.25" thickBot="1" x14ac:dyDescent="0.3">
      <c r="B27" s="32" t="s">
        <v>20</v>
      </c>
      <c r="C27" s="8"/>
      <c r="D27" s="33">
        <f>+D23+D25</f>
        <v>-169141.21263999993</v>
      </c>
      <c r="E27" s="8"/>
      <c r="F27" s="33">
        <f>+F23+F25</f>
        <v>-194025.59340000001</v>
      </c>
      <c r="G27" s="8"/>
      <c r="H27" s="33">
        <f>+F27-D27</f>
        <v>-24884.380760000087</v>
      </c>
    </row>
    <row r="28" spans="2:8" ht="17.25" thickBot="1" x14ac:dyDescent="0.3">
      <c r="B28" s="27"/>
      <c r="C28" s="8"/>
      <c r="D28" s="34"/>
      <c r="E28" s="8"/>
      <c r="F28" s="34"/>
      <c r="G28" s="8"/>
      <c r="H28" s="34"/>
    </row>
    <row r="29" spans="2:8" ht="16.5" x14ac:dyDescent="0.25">
      <c r="B29" s="35" t="s">
        <v>21</v>
      </c>
      <c r="C29" s="8"/>
      <c r="D29" s="36">
        <v>-5452.9303799999998</v>
      </c>
      <c r="E29" s="8"/>
      <c r="F29" s="36">
        <v>-2498.84951</v>
      </c>
      <c r="G29" s="8"/>
      <c r="H29" s="36">
        <f t="shared" ref="H29:H30" si="2">+F29-D29</f>
        <v>2954.0808699999998</v>
      </c>
    </row>
    <row r="30" spans="2:8" ht="17.25" thickBot="1" x14ac:dyDescent="0.3">
      <c r="B30" s="37" t="s">
        <v>22</v>
      </c>
      <c r="C30" s="8"/>
      <c r="D30" s="38">
        <v>-10058.294099999999</v>
      </c>
      <c r="E30" s="8"/>
      <c r="F30" s="38">
        <v>-10363.966560000001</v>
      </c>
      <c r="G30" s="8"/>
      <c r="H30" s="38">
        <f t="shared" si="2"/>
        <v>-305.67246000000159</v>
      </c>
    </row>
    <row r="31" spans="2:8" ht="17.25" thickBot="1" x14ac:dyDescent="0.3">
      <c r="B31" s="31"/>
      <c r="C31" s="8"/>
      <c r="D31" s="39"/>
      <c r="E31" s="8"/>
      <c r="F31" s="39"/>
      <c r="G31" s="8"/>
      <c r="H31" s="39"/>
    </row>
    <row r="32" spans="2:8" ht="17.25" thickBot="1" x14ac:dyDescent="0.3">
      <c r="B32" s="40" t="s">
        <v>23</v>
      </c>
      <c r="C32" s="8"/>
      <c r="D32" s="41">
        <f>+D27+D29+D30</f>
        <v>-184652.43711999993</v>
      </c>
      <c r="E32" s="8"/>
      <c r="F32" s="41">
        <f>+F27+F29+F30</f>
        <v>-206888.40947000001</v>
      </c>
      <c r="G32" s="8"/>
      <c r="H32" s="41">
        <f>+F32-D32</f>
        <v>-22235.972350000084</v>
      </c>
    </row>
    <row r="33" spans="2:8" ht="17.25" thickBot="1" x14ac:dyDescent="0.3">
      <c r="B33" s="8"/>
      <c r="C33" s="8"/>
      <c r="D33" s="28"/>
      <c r="E33" s="8"/>
      <c r="F33" s="28"/>
      <c r="G33" s="8"/>
      <c r="H33" s="28"/>
    </row>
    <row r="34" spans="2:8" ht="16.5" x14ac:dyDescent="0.25">
      <c r="B34" s="42" t="s">
        <v>24</v>
      </c>
      <c r="C34" s="8"/>
      <c r="D34" s="43">
        <v>-18690.322980000001</v>
      </c>
      <c r="E34" s="8"/>
      <c r="F34" s="43">
        <v>-23826.39502</v>
      </c>
      <c r="G34" s="8"/>
      <c r="H34" s="43">
        <f t="shared" ref="H34:H35" si="3">+F34-D34</f>
        <v>-5136.0720399999991</v>
      </c>
    </row>
    <row r="35" spans="2:8" ht="17.25" thickBot="1" x14ac:dyDescent="0.3">
      <c r="B35" s="13" t="s">
        <v>25</v>
      </c>
      <c r="C35" s="8"/>
      <c r="D35" s="44">
        <v>-67034.098079999996</v>
      </c>
      <c r="E35" s="8"/>
      <c r="F35" s="44">
        <v>-66369.833840000007</v>
      </c>
      <c r="G35" s="8"/>
      <c r="H35" s="44">
        <f t="shared" si="3"/>
        <v>664.26423999998951</v>
      </c>
    </row>
    <row r="36" spans="2:8" ht="17.25" thickBot="1" x14ac:dyDescent="0.3">
      <c r="B36" s="45"/>
      <c r="C36" s="8"/>
      <c r="D36" s="46"/>
      <c r="E36" s="8"/>
      <c r="F36" s="46"/>
      <c r="G36" s="8"/>
      <c r="H36" s="46"/>
    </row>
    <row r="37" spans="2:8" ht="17.25" thickBot="1" x14ac:dyDescent="0.3">
      <c r="B37" s="47" t="s">
        <v>26</v>
      </c>
      <c r="C37" s="8"/>
      <c r="D37" s="48">
        <f>+SUM(D32:D35)</f>
        <v>-270376.85817999992</v>
      </c>
      <c r="E37" s="8"/>
      <c r="F37" s="48">
        <f>+SUM(F32:F35)</f>
        <v>-297084.63832999999</v>
      </c>
      <c r="G37" s="8"/>
      <c r="H37" s="48">
        <f>+F37-D37</f>
        <v>-26707.780150000064</v>
      </c>
    </row>
    <row r="39" spans="2:8" ht="17.25" hidden="1" thickBot="1" x14ac:dyDescent="0.3">
      <c r="B39" s="32" t="s">
        <v>27</v>
      </c>
      <c r="C39" s="8"/>
      <c r="D39" s="33">
        <v>-52156.721720000001</v>
      </c>
      <c r="E39" s="8"/>
      <c r="F39" s="33">
        <v>-45765.243479999997</v>
      </c>
      <c r="G39" s="8"/>
      <c r="H39" s="33">
        <f t="shared" ref="H39" si="4">+F39-D39</f>
        <v>6391.478240000004</v>
      </c>
    </row>
    <row r="40" spans="2:8" x14ac:dyDescent="0.25">
      <c r="B40" s="49"/>
      <c r="C40" s="50"/>
      <c r="D40" s="49"/>
      <c r="E40" s="51"/>
      <c r="F40" s="49"/>
      <c r="G40" s="51"/>
      <c r="H40" s="49"/>
    </row>
    <row r="41" spans="2:8" s="73" customFormat="1" ht="18.75" hidden="1" thickBot="1" x14ac:dyDescent="0.3">
      <c r="B41" s="69" t="s">
        <v>28</v>
      </c>
      <c r="C41" s="70"/>
      <c r="D41" s="71">
        <f>+D39+D37</f>
        <v>-322533.5798999999</v>
      </c>
      <c r="E41" s="72"/>
      <c r="F41" s="71">
        <f>+F39+F37</f>
        <v>-342849.88180999999</v>
      </c>
      <c r="G41" s="72"/>
      <c r="H41" s="71">
        <f>+F41-D41</f>
        <v>-20316.301910000097</v>
      </c>
    </row>
  </sheetData>
  <pageMargins left="0.7" right="0.7" top="0.75" bottom="0.75" header="0.3" footer="0.3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5A3D-0C3C-46CE-9A2F-12B61DFE348A}">
  <sheetPr>
    <pageSetUpPr fitToPage="1"/>
  </sheetPr>
  <dimension ref="B3:H45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D8" sqref="D8"/>
    </sheetView>
  </sheetViews>
  <sheetFormatPr baseColWidth="10" defaultRowHeight="15" x14ac:dyDescent="0.25"/>
  <cols>
    <col min="1" max="1" width="2.85546875" customWidth="1"/>
    <col min="2" max="2" width="46.42578125" bestFit="1" customWidth="1"/>
    <col min="3" max="3" width="2.28515625" customWidth="1"/>
    <col min="5" max="5" width="2.28515625" customWidth="1"/>
    <col min="7" max="7" width="2.28515625" customWidth="1"/>
  </cols>
  <sheetData>
    <row r="3" spans="2:8" ht="16.5" x14ac:dyDescent="0.25">
      <c r="B3" s="68" t="s">
        <v>0</v>
      </c>
      <c r="C3" s="2"/>
      <c r="D3" s="3"/>
      <c r="E3" s="2"/>
      <c r="F3" s="4"/>
      <c r="G3" s="2"/>
      <c r="H3" s="2"/>
    </row>
    <row r="4" spans="2:8" ht="16.5" x14ac:dyDescent="0.25">
      <c r="B4" s="1" t="s">
        <v>30</v>
      </c>
      <c r="C4" s="2"/>
      <c r="D4" s="3"/>
      <c r="E4" s="2"/>
      <c r="F4" s="4"/>
      <c r="G4" s="2"/>
      <c r="H4" s="2"/>
    </row>
    <row r="5" spans="2:8" ht="17.25" thickBot="1" x14ac:dyDescent="0.3">
      <c r="B5" s="3"/>
      <c r="C5" s="3"/>
      <c r="D5" s="3"/>
      <c r="E5" s="3"/>
      <c r="F5" s="4"/>
      <c r="G5" s="3"/>
      <c r="H5" s="2"/>
    </row>
    <row r="6" spans="2:8" ht="30.75" thickBot="1" x14ac:dyDescent="0.3">
      <c r="B6" s="5" t="s">
        <v>2</v>
      </c>
      <c r="C6" s="2"/>
      <c r="D6" s="6" t="s">
        <v>3</v>
      </c>
      <c r="E6" s="2"/>
      <c r="F6" s="6" t="s">
        <v>4</v>
      </c>
      <c r="G6" s="2"/>
      <c r="H6" s="6" t="s">
        <v>31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5</v>
      </c>
      <c r="C8" s="8"/>
      <c r="D8" s="9">
        <v>256312.11624000003</v>
      </c>
      <c r="E8" s="8"/>
      <c r="F8" s="9">
        <v>252517.12293000001</v>
      </c>
      <c r="G8" s="8"/>
      <c r="H8" s="10">
        <f>+F8-D8</f>
        <v>-3794.9933100000198</v>
      </c>
    </row>
    <row r="9" spans="2:8" ht="16.5" x14ac:dyDescent="0.25">
      <c r="B9" s="11" t="s">
        <v>6</v>
      </c>
      <c r="C9" s="8"/>
      <c r="D9" s="12">
        <v>-14187.007460000001</v>
      </c>
      <c r="E9" s="8"/>
      <c r="F9" s="12">
        <v>-13505.659610000001</v>
      </c>
      <c r="G9" s="8"/>
      <c r="H9" s="12">
        <f t="shared" ref="H9:H14" si="0">+F9-D9</f>
        <v>681.34785000000011</v>
      </c>
    </row>
    <row r="10" spans="2:8" ht="16.5" x14ac:dyDescent="0.25">
      <c r="B10" s="13" t="s">
        <v>7</v>
      </c>
      <c r="C10" s="8"/>
      <c r="D10" s="14">
        <v>-85.815670000000011</v>
      </c>
      <c r="E10" s="8"/>
      <c r="F10" s="14">
        <v>3572.5526599999998</v>
      </c>
      <c r="G10" s="8"/>
      <c r="H10" s="14">
        <f t="shared" si="0"/>
        <v>3658.3683299999998</v>
      </c>
    </row>
    <row r="11" spans="2:8" ht="16.5" x14ac:dyDescent="0.25">
      <c r="B11" s="15" t="s">
        <v>8</v>
      </c>
      <c r="C11" s="8"/>
      <c r="D11" s="16">
        <v>242039.29311000003</v>
      </c>
      <c r="E11" s="8"/>
      <c r="F11" s="16">
        <v>242584.01598000003</v>
      </c>
      <c r="G11" s="8"/>
      <c r="H11" s="16">
        <f t="shared" si="0"/>
        <v>544.72286999999778</v>
      </c>
    </row>
    <row r="12" spans="2:8" ht="16.5" x14ac:dyDescent="0.25">
      <c r="B12" s="11" t="s">
        <v>9</v>
      </c>
      <c r="C12" s="1"/>
      <c r="D12" s="17">
        <v>20927.058139999997</v>
      </c>
      <c r="E12" s="1"/>
      <c r="F12" s="17">
        <v>24338.422289999999</v>
      </c>
      <c r="G12" s="1"/>
      <c r="H12" s="17">
        <f t="shared" si="0"/>
        <v>3411.3641500000012</v>
      </c>
    </row>
    <row r="13" spans="2:8" ht="16.5" x14ac:dyDescent="0.25">
      <c r="B13" s="13" t="s">
        <v>10</v>
      </c>
      <c r="C13" s="1"/>
      <c r="D13" s="18">
        <v>5887.13418</v>
      </c>
      <c r="E13" s="1"/>
      <c r="F13" s="18">
        <v>5889.4803900000006</v>
      </c>
      <c r="G13" s="1"/>
      <c r="H13" s="18">
        <f t="shared" si="0"/>
        <v>2.3462100000006103</v>
      </c>
    </row>
    <row r="14" spans="2:8" ht="17.25" thickBot="1" x14ac:dyDescent="0.3">
      <c r="B14" s="19" t="s">
        <v>11</v>
      </c>
      <c r="C14" s="8"/>
      <c r="D14" s="20">
        <f>+D11+D12+D13</f>
        <v>268853.48543</v>
      </c>
      <c r="E14" s="8"/>
      <c r="F14" s="20">
        <f>+F11+F12+F13</f>
        <v>272811.91866000002</v>
      </c>
      <c r="G14" s="8"/>
      <c r="H14" s="20">
        <f t="shared" si="0"/>
        <v>3958.4332300000242</v>
      </c>
    </row>
    <row r="15" spans="2:8" ht="15.75" thickBot="1" x14ac:dyDescent="0.3">
      <c r="B15" s="21"/>
      <c r="C15" s="2"/>
      <c r="D15" s="22"/>
      <c r="E15" s="2"/>
      <c r="F15" s="22"/>
      <c r="G15" s="2"/>
      <c r="H15" s="22"/>
    </row>
    <row r="16" spans="2:8" ht="16.5" x14ac:dyDescent="0.25">
      <c r="B16" s="7" t="s">
        <v>12</v>
      </c>
      <c r="C16" s="8"/>
      <c r="D16" s="9">
        <v>-17225.631789999999</v>
      </c>
      <c r="E16" s="8"/>
      <c r="F16" s="9">
        <v>-16920.638780000001</v>
      </c>
      <c r="G16" s="8"/>
      <c r="H16" s="10">
        <f t="shared" ref="H16:H21" si="1">+F16-D16</f>
        <v>304.99300999999832</v>
      </c>
    </row>
    <row r="17" spans="2:8" ht="16.5" x14ac:dyDescent="0.25">
      <c r="B17" s="11" t="s">
        <v>13</v>
      </c>
      <c r="C17" s="8"/>
      <c r="D17" s="17">
        <v>-32498.550759999998</v>
      </c>
      <c r="E17" s="8"/>
      <c r="F17" s="17">
        <v>-62532.767089999994</v>
      </c>
      <c r="G17" s="8"/>
      <c r="H17" s="12">
        <f t="shared" si="1"/>
        <v>-30034.216329999996</v>
      </c>
    </row>
    <row r="18" spans="2:8" ht="16.5" x14ac:dyDescent="0.25">
      <c r="B18" s="23" t="s">
        <v>14</v>
      </c>
      <c r="C18" s="8"/>
      <c r="D18" s="24">
        <v>-339791.88213000004</v>
      </c>
      <c r="E18" s="8"/>
      <c r="F18" s="24">
        <v>-346364.55568000005</v>
      </c>
      <c r="G18" s="8"/>
      <c r="H18" s="14">
        <f t="shared" si="1"/>
        <v>-6572.6735500000068</v>
      </c>
    </row>
    <row r="19" spans="2:8" ht="16.5" x14ac:dyDescent="0.25">
      <c r="B19" s="11" t="s">
        <v>15</v>
      </c>
      <c r="C19" s="8"/>
      <c r="D19" s="17">
        <v>-112576.49684000001</v>
      </c>
      <c r="E19" s="8"/>
      <c r="F19" s="17">
        <v>-122843.85786000002</v>
      </c>
      <c r="G19" s="8"/>
      <c r="H19" s="12">
        <f t="shared" si="1"/>
        <v>-10267.361020000011</v>
      </c>
    </row>
    <row r="20" spans="2:8" ht="16.5" x14ac:dyDescent="0.25">
      <c r="B20" s="11" t="s">
        <v>16</v>
      </c>
      <c r="C20" s="8"/>
      <c r="D20" s="17">
        <v>-461.73169999999999</v>
      </c>
      <c r="E20" s="8"/>
      <c r="F20" s="17">
        <v>-1101.8298300000001</v>
      </c>
      <c r="G20" s="8"/>
      <c r="H20" s="12">
        <f t="shared" si="1"/>
        <v>-640.09813000000008</v>
      </c>
    </row>
    <row r="21" spans="2:8" ht="17.25" thickBot="1" x14ac:dyDescent="0.3">
      <c r="B21" s="25" t="s">
        <v>17</v>
      </c>
      <c r="C21" s="8"/>
      <c r="D21" s="26">
        <f>+D16+D17+D18+D19+D20</f>
        <v>-502554.29322000011</v>
      </c>
      <c r="E21" s="8"/>
      <c r="F21" s="26">
        <f>+F16+F17+F18+F19+F20</f>
        <v>-549763.64923999994</v>
      </c>
      <c r="G21" s="8"/>
      <c r="H21" s="26">
        <f t="shared" si="1"/>
        <v>-47209.356019999832</v>
      </c>
    </row>
    <row r="22" spans="2:8" ht="17.25" thickBot="1" x14ac:dyDescent="0.3">
      <c r="B22" s="27"/>
      <c r="C22" s="8"/>
      <c r="D22" s="28"/>
      <c r="E22" s="8"/>
      <c r="F22" s="28"/>
      <c r="G22" s="8"/>
      <c r="H22" s="28"/>
    </row>
    <row r="23" spans="2:8" ht="17.25" thickBot="1" x14ac:dyDescent="0.3">
      <c r="B23" s="29" t="s">
        <v>18</v>
      </c>
      <c r="C23" s="8"/>
      <c r="D23" s="30">
        <f>+D14+D21</f>
        <v>-233700.80779000011</v>
      </c>
      <c r="E23" s="8"/>
      <c r="F23" s="30">
        <f>+F14+F21</f>
        <v>-276951.73057999992</v>
      </c>
      <c r="G23" s="8"/>
      <c r="H23" s="30">
        <f>+F23-D23</f>
        <v>-43250.922789999808</v>
      </c>
    </row>
    <row r="24" spans="2:8" x14ac:dyDescent="0.25">
      <c r="B24" s="21"/>
      <c r="C24" s="2"/>
      <c r="D24" s="22"/>
      <c r="E24" s="2"/>
      <c r="F24" s="22"/>
      <c r="G24" s="2"/>
      <c r="H24" s="22"/>
    </row>
    <row r="25" spans="2:8" ht="17.25" thickBot="1" x14ac:dyDescent="0.3">
      <c r="B25" s="25" t="s">
        <v>19</v>
      </c>
      <c r="C25" s="8"/>
      <c r="D25" s="26">
        <v>-15732.086320000002</v>
      </c>
      <c r="E25" s="8"/>
      <c r="F25" s="26">
        <v>-29433.602689999996</v>
      </c>
      <c r="G25" s="8"/>
      <c r="H25" s="26">
        <f>+F25-D25</f>
        <v>-13701.516369999994</v>
      </c>
    </row>
    <row r="26" spans="2:8" ht="17.25" thickBot="1" x14ac:dyDescent="0.3">
      <c r="B26" s="31"/>
      <c r="C26" s="8"/>
      <c r="D26" s="28"/>
      <c r="E26" s="8"/>
      <c r="F26" s="28"/>
      <c r="G26" s="8"/>
      <c r="H26" s="28"/>
    </row>
    <row r="27" spans="2:8" ht="17.25" thickBot="1" x14ac:dyDescent="0.3">
      <c r="B27" s="32" t="s">
        <v>20</v>
      </c>
      <c r="C27" s="8"/>
      <c r="D27" s="33">
        <f>+D23+D25</f>
        <v>-249432.89411000011</v>
      </c>
      <c r="E27" s="8"/>
      <c r="F27" s="33">
        <f>+F23+F25</f>
        <v>-306385.33326999989</v>
      </c>
      <c r="G27" s="8"/>
      <c r="H27" s="33">
        <f>+F27-D27</f>
        <v>-56952.439159999776</v>
      </c>
    </row>
    <row r="28" spans="2:8" ht="17.25" thickBot="1" x14ac:dyDescent="0.3">
      <c r="B28" s="27"/>
      <c r="C28" s="8"/>
      <c r="D28" s="34"/>
      <c r="E28" s="8"/>
      <c r="F28" s="34"/>
      <c r="G28" s="8"/>
      <c r="H28" s="34"/>
    </row>
    <row r="29" spans="2:8" ht="16.5" x14ac:dyDescent="0.25">
      <c r="B29" s="35" t="s">
        <v>21</v>
      </c>
      <c r="C29" s="8"/>
      <c r="D29" s="36">
        <v>-8179.3955700000006</v>
      </c>
      <c r="E29" s="8"/>
      <c r="F29" s="36">
        <v>-4015.49631</v>
      </c>
      <c r="G29" s="8"/>
      <c r="H29" s="36">
        <f t="shared" ref="H29:H30" si="2">+F29-D29</f>
        <v>4163.8992600000001</v>
      </c>
    </row>
    <row r="30" spans="2:8" ht="17.25" thickBot="1" x14ac:dyDescent="0.3">
      <c r="B30" s="37" t="s">
        <v>22</v>
      </c>
      <c r="C30" s="8"/>
      <c r="D30" s="38">
        <v>-15087.441150000001</v>
      </c>
      <c r="E30" s="8"/>
      <c r="F30" s="38">
        <v>-14997.299550000002</v>
      </c>
      <c r="G30" s="8"/>
      <c r="H30" s="38">
        <f t="shared" si="2"/>
        <v>90.141599999999016</v>
      </c>
    </row>
    <row r="31" spans="2:8" ht="17.25" thickBot="1" x14ac:dyDescent="0.3">
      <c r="B31" s="31"/>
      <c r="C31" s="8"/>
      <c r="D31" s="39"/>
      <c r="E31" s="8"/>
      <c r="F31" s="39"/>
      <c r="G31" s="8"/>
      <c r="H31" s="39"/>
    </row>
    <row r="32" spans="2:8" ht="17.25" thickBot="1" x14ac:dyDescent="0.3">
      <c r="B32" s="40" t="s">
        <v>23</v>
      </c>
      <c r="C32" s="8"/>
      <c r="D32" s="41">
        <f>+D27+D29+D30</f>
        <v>-272699.73083000013</v>
      </c>
      <c r="E32" s="8"/>
      <c r="F32" s="41">
        <f>+F27+F29+F30</f>
        <v>-325398.1291299999</v>
      </c>
      <c r="G32" s="8"/>
      <c r="H32" s="41">
        <f>+F32-D32</f>
        <v>-52698.398299999768</v>
      </c>
    </row>
    <row r="33" spans="2:8" ht="17.25" thickBot="1" x14ac:dyDescent="0.3">
      <c r="B33" s="8"/>
      <c r="C33" s="8"/>
      <c r="D33" s="28"/>
      <c r="E33" s="8"/>
      <c r="F33" s="28"/>
      <c r="G33" s="8"/>
      <c r="H33" s="28"/>
    </row>
    <row r="34" spans="2:8" ht="16.5" x14ac:dyDescent="0.25">
      <c r="B34" s="42" t="s">
        <v>24</v>
      </c>
      <c r="C34" s="8"/>
      <c r="D34" s="43">
        <v>-44991.226969999996</v>
      </c>
      <c r="E34" s="8"/>
      <c r="F34" s="43">
        <v>-44771.149669999999</v>
      </c>
      <c r="G34" s="8"/>
      <c r="H34" s="43">
        <f t="shared" ref="H34:H35" si="3">+F34-D34</f>
        <v>220.07729999999719</v>
      </c>
    </row>
    <row r="35" spans="2:8" ht="17.25" thickBot="1" x14ac:dyDescent="0.3">
      <c r="B35" s="13" t="s">
        <v>25</v>
      </c>
      <c r="C35" s="8"/>
      <c r="D35" s="44">
        <v>-100551.14712000001</v>
      </c>
      <c r="E35" s="8"/>
      <c r="F35" s="44">
        <v>-99541.924129999999</v>
      </c>
      <c r="G35" s="8"/>
      <c r="H35" s="44">
        <f t="shared" si="3"/>
        <v>1009.2229900000093</v>
      </c>
    </row>
    <row r="36" spans="2:8" ht="17.25" thickBot="1" x14ac:dyDescent="0.3">
      <c r="B36" s="45"/>
      <c r="C36" s="8"/>
      <c r="D36" s="46"/>
      <c r="E36" s="8"/>
      <c r="F36" s="46"/>
      <c r="G36" s="8"/>
      <c r="H36" s="46"/>
    </row>
    <row r="37" spans="2:8" ht="17.25" thickBot="1" x14ac:dyDescent="0.3">
      <c r="B37" s="47" t="s">
        <v>26</v>
      </c>
      <c r="C37" s="8"/>
      <c r="D37" s="48">
        <f>+SUM(D32:D35)</f>
        <v>-418242.10492000019</v>
      </c>
      <c r="E37" s="8"/>
      <c r="F37" s="48">
        <f>+SUM(F32:F35)</f>
        <v>-469711.20292999991</v>
      </c>
      <c r="G37" s="8"/>
      <c r="H37" s="48">
        <f>+F37-D37</f>
        <v>-51469.098009999725</v>
      </c>
    </row>
    <row r="39" spans="2:8" ht="16.5" x14ac:dyDescent="0.25">
      <c r="B39" s="32" t="s">
        <v>41</v>
      </c>
      <c r="D39" s="79">
        <v>-127469</v>
      </c>
      <c r="F39" s="79">
        <v>-87175</v>
      </c>
      <c r="H39" s="74">
        <f>+F39-D39</f>
        <v>40294</v>
      </c>
    </row>
    <row r="40" spans="2:8" ht="16.5" x14ac:dyDescent="0.25">
      <c r="B40" s="55"/>
      <c r="D40" s="76"/>
      <c r="F40" s="76"/>
      <c r="H40" s="77"/>
    </row>
    <row r="41" spans="2:8" ht="17.25" hidden="1" thickBot="1" x14ac:dyDescent="0.3">
      <c r="B41" s="78" t="s">
        <v>27</v>
      </c>
      <c r="C41" s="8"/>
      <c r="D41" s="33">
        <v>-121964</v>
      </c>
      <c r="E41" s="8"/>
      <c r="F41" s="33">
        <v>-57742</v>
      </c>
      <c r="G41" s="8"/>
      <c r="H41" s="33">
        <f t="shared" ref="H41" si="4">+F41-D41</f>
        <v>64222</v>
      </c>
    </row>
    <row r="42" spans="2:8" x14ac:dyDescent="0.25">
      <c r="B42" s="49"/>
      <c r="C42" s="50"/>
      <c r="D42" s="49"/>
      <c r="E42" s="51"/>
      <c r="F42" s="49"/>
      <c r="G42" s="51"/>
      <c r="H42" s="49"/>
    </row>
    <row r="43" spans="2:8" ht="18.75" hidden="1" thickBot="1" x14ac:dyDescent="0.3">
      <c r="B43" s="52" t="s">
        <v>28</v>
      </c>
      <c r="C43" s="50"/>
      <c r="D43" s="53">
        <f>+D41+D37</f>
        <v>-540206.10492000019</v>
      </c>
      <c r="E43" s="51"/>
      <c r="F43" s="53">
        <f>+F41+F37</f>
        <v>-527453.20292999991</v>
      </c>
      <c r="G43" s="51"/>
      <c r="H43" s="53">
        <f>+F43-D43</f>
        <v>12752.901990000275</v>
      </c>
    </row>
    <row r="45" spans="2:8" x14ac:dyDescent="0.25">
      <c r="D45" s="54"/>
    </row>
  </sheetData>
  <pageMargins left="0.7" right="0.7" top="0.75" bottom="0.75" header="0.3" footer="0.3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1C0F8-6312-498A-86FB-74272998498D}">
  <sheetPr>
    <pageSetUpPr fitToPage="1"/>
  </sheetPr>
  <dimension ref="B3:K52"/>
  <sheetViews>
    <sheetView showGridLines="0" tabSelected="1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D8" sqref="D8"/>
    </sheetView>
  </sheetViews>
  <sheetFormatPr baseColWidth="10" defaultRowHeight="15" x14ac:dyDescent="0.25"/>
  <cols>
    <col min="1" max="1" width="2.85546875" customWidth="1"/>
    <col min="2" max="2" width="46.42578125" bestFit="1" customWidth="1"/>
    <col min="3" max="3" width="2.28515625" customWidth="1"/>
    <col min="5" max="5" width="2.28515625" customWidth="1"/>
    <col min="6" max="6" width="13" bestFit="1" customWidth="1"/>
    <col min="7" max="7" width="2.28515625" customWidth="1"/>
  </cols>
  <sheetData>
    <row r="3" spans="2:8" ht="16.5" x14ac:dyDescent="0.25">
      <c r="B3" s="68" t="s">
        <v>0</v>
      </c>
      <c r="C3" s="2"/>
      <c r="D3" s="3"/>
      <c r="E3" s="2"/>
      <c r="F3" s="4"/>
      <c r="G3" s="2"/>
      <c r="H3" s="2"/>
    </row>
    <row r="4" spans="2:8" ht="16.5" x14ac:dyDescent="0.25">
      <c r="B4" s="1" t="s">
        <v>40</v>
      </c>
      <c r="C4" s="2"/>
      <c r="D4" s="3"/>
      <c r="E4" s="2"/>
      <c r="F4" s="4"/>
      <c r="G4" s="2"/>
      <c r="H4" s="2"/>
    </row>
    <row r="5" spans="2:8" ht="17.25" thickBot="1" x14ac:dyDescent="0.3">
      <c r="B5" s="3"/>
      <c r="C5" s="3"/>
      <c r="D5" s="3"/>
      <c r="E5" s="3"/>
      <c r="F5" s="4"/>
      <c r="G5" s="3"/>
      <c r="H5" s="2"/>
    </row>
    <row r="6" spans="2:8" ht="30.75" thickBot="1" x14ac:dyDescent="0.3">
      <c r="B6" s="5" t="s">
        <v>2</v>
      </c>
      <c r="C6" s="2"/>
      <c r="D6" s="6" t="s">
        <v>3</v>
      </c>
      <c r="E6" s="2"/>
      <c r="F6" s="6" t="s">
        <v>4</v>
      </c>
      <c r="G6" s="2"/>
      <c r="H6" s="6" t="s">
        <v>31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5</v>
      </c>
      <c r="C8" s="8"/>
      <c r="D8" s="9">
        <v>352635.08606</v>
      </c>
      <c r="E8" s="8"/>
      <c r="F8" s="9">
        <v>313510.50457000005</v>
      </c>
      <c r="G8" s="8"/>
      <c r="H8" s="10">
        <f>+F8-D8</f>
        <v>-39124.581489999953</v>
      </c>
    </row>
    <row r="9" spans="2:8" ht="16.5" x14ac:dyDescent="0.25">
      <c r="B9" s="11" t="s">
        <v>6</v>
      </c>
      <c r="C9" s="8"/>
      <c r="D9" s="12">
        <v>-19681.017510000005</v>
      </c>
      <c r="E9" s="8"/>
      <c r="F9" s="12">
        <v>-17289.695</v>
      </c>
      <c r="G9" s="8"/>
      <c r="H9" s="12">
        <f t="shared" ref="H9:H14" si="0">+F9-D9</f>
        <v>2391.3225100000054</v>
      </c>
    </row>
    <row r="10" spans="2:8" ht="16.5" x14ac:dyDescent="0.25">
      <c r="B10" s="13" t="s">
        <v>7</v>
      </c>
      <c r="C10" s="8"/>
      <c r="D10" s="14">
        <v>-118.67373000000001</v>
      </c>
      <c r="E10" s="8"/>
      <c r="F10" s="14">
        <v>15128.296329999997</v>
      </c>
      <c r="G10" s="8"/>
      <c r="H10" s="14">
        <f t="shared" si="0"/>
        <v>15246.970059999998</v>
      </c>
    </row>
    <row r="11" spans="2:8" ht="16.5" x14ac:dyDescent="0.25">
      <c r="B11" s="15" t="s">
        <v>8</v>
      </c>
      <c r="C11" s="8"/>
      <c r="D11" s="16">
        <v>332835.39481999999</v>
      </c>
      <c r="E11" s="8"/>
      <c r="F11" s="16">
        <v>311349.10590000002</v>
      </c>
      <c r="G11" s="8"/>
      <c r="H11" s="16">
        <f t="shared" si="0"/>
        <v>-21486.288919999963</v>
      </c>
    </row>
    <row r="12" spans="2:8" ht="16.5" x14ac:dyDescent="0.25">
      <c r="B12" s="11" t="s">
        <v>9</v>
      </c>
      <c r="C12" s="1"/>
      <c r="D12" s="17">
        <v>28306.233699999997</v>
      </c>
      <c r="E12" s="1"/>
      <c r="F12" s="17">
        <v>34504.680870000004</v>
      </c>
      <c r="G12" s="1"/>
      <c r="H12" s="17">
        <f t="shared" si="0"/>
        <v>6198.4471700000067</v>
      </c>
    </row>
    <row r="13" spans="2:8" ht="16.5" x14ac:dyDescent="0.25">
      <c r="B13" s="13" t="s">
        <v>10</v>
      </c>
      <c r="C13" s="1"/>
      <c r="D13" s="18">
        <v>7849.5122699999993</v>
      </c>
      <c r="E13" s="1"/>
      <c r="F13" s="18">
        <v>9066.5138599999991</v>
      </c>
      <c r="G13" s="1"/>
      <c r="H13" s="18">
        <f t="shared" si="0"/>
        <v>1217.0015899999999</v>
      </c>
    </row>
    <row r="14" spans="2:8" ht="17.25" thickBot="1" x14ac:dyDescent="0.3">
      <c r="B14" s="19" t="s">
        <v>11</v>
      </c>
      <c r="C14" s="8"/>
      <c r="D14" s="20">
        <f>+D11+D12+D13</f>
        <v>368991.14078999998</v>
      </c>
      <c r="E14" s="8"/>
      <c r="F14" s="20">
        <f>+F11+F12+F13</f>
        <v>354920.30063000001</v>
      </c>
      <c r="G14" s="8"/>
      <c r="H14" s="20">
        <f t="shared" si="0"/>
        <v>-14070.840159999963</v>
      </c>
    </row>
    <row r="15" spans="2:8" ht="15.75" thickBot="1" x14ac:dyDescent="0.3">
      <c r="B15" s="21"/>
      <c r="C15" s="2"/>
      <c r="D15" s="22"/>
      <c r="E15" s="2"/>
      <c r="F15" s="22"/>
      <c r="G15" s="2"/>
      <c r="H15" s="22"/>
    </row>
    <row r="16" spans="2:8" ht="16.5" x14ac:dyDescent="0.25">
      <c r="B16" s="7" t="s">
        <v>12</v>
      </c>
      <c r="C16" s="8"/>
      <c r="D16" s="9">
        <v>-22579.661629999999</v>
      </c>
      <c r="E16" s="8"/>
      <c r="F16" s="9">
        <v>-23552.171689999996</v>
      </c>
      <c r="G16" s="8"/>
      <c r="H16" s="10">
        <f t="shared" ref="H16:H21" si="1">+F16-D16</f>
        <v>-972.51005999999688</v>
      </c>
    </row>
    <row r="17" spans="2:9" ht="16.5" x14ac:dyDescent="0.25">
      <c r="B17" s="11" t="s">
        <v>13</v>
      </c>
      <c r="C17" s="8"/>
      <c r="D17" s="17">
        <v>-43414.29264</v>
      </c>
      <c r="E17" s="8"/>
      <c r="F17" s="17">
        <v>-88922.564340000012</v>
      </c>
      <c r="G17" s="8"/>
      <c r="H17" s="12">
        <f t="shared" si="1"/>
        <v>-45508.271700000012</v>
      </c>
    </row>
    <row r="18" spans="2:9" ht="16.5" x14ac:dyDescent="0.25">
      <c r="B18" s="23" t="s">
        <v>14</v>
      </c>
      <c r="C18" s="8"/>
      <c r="D18" s="24">
        <v>-465835.99091000005</v>
      </c>
      <c r="E18" s="8"/>
      <c r="F18" s="24">
        <v>-485944.84312999994</v>
      </c>
      <c r="G18" s="8"/>
      <c r="H18" s="14">
        <f t="shared" si="1"/>
        <v>-20108.852219999884</v>
      </c>
    </row>
    <row r="19" spans="2:9" ht="16.5" x14ac:dyDescent="0.25">
      <c r="B19" s="11" t="s">
        <v>15</v>
      </c>
      <c r="C19" s="8"/>
      <c r="D19" s="17">
        <v>-150781.06258</v>
      </c>
      <c r="E19" s="8"/>
      <c r="F19" s="17">
        <v>-167186.25539999999</v>
      </c>
      <c r="G19" s="8"/>
      <c r="H19" s="12">
        <f t="shared" si="1"/>
        <v>-16405.192819999997</v>
      </c>
    </row>
    <row r="20" spans="2:9" ht="16.5" x14ac:dyDescent="0.25">
      <c r="B20" s="11" t="s">
        <v>16</v>
      </c>
      <c r="C20" s="8"/>
      <c r="D20" s="17">
        <v>-605.99366999999995</v>
      </c>
      <c r="E20" s="8"/>
      <c r="F20" s="17">
        <f>1112</f>
        <v>1112</v>
      </c>
      <c r="G20" s="8"/>
      <c r="H20" s="12">
        <f t="shared" si="1"/>
        <v>1717.9936699999998</v>
      </c>
      <c r="I20" s="54"/>
    </row>
    <row r="21" spans="2:9" ht="17.25" thickBot="1" x14ac:dyDescent="0.3">
      <c r="B21" s="25" t="s">
        <v>17</v>
      </c>
      <c r="C21" s="8"/>
      <c r="D21" s="26">
        <f>+D16+D17+D18+D19+D20</f>
        <v>-683217.00143000006</v>
      </c>
      <c r="E21" s="8"/>
      <c r="F21" s="26">
        <f>+F16+F17+F18+F19+F20</f>
        <v>-764493.83455999999</v>
      </c>
      <c r="G21" s="8"/>
      <c r="H21" s="26">
        <f t="shared" si="1"/>
        <v>-81276.833129999926</v>
      </c>
    </row>
    <row r="22" spans="2:9" ht="17.25" thickBot="1" x14ac:dyDescent="0.3">
      <c r="B22" s="27"/>
      <c r="C22" s="8"/>
      <c r="D22" s="28"/>
      <c r="E22" s="8"/>
      <c r="F22" s="28"/>
      <c r="G22" s="8"/>
      <c r="H22" s="28"/>
    </row>
    <row r="23" spans="2:9" ht="17.25" thickBot="1" x14ac:dyDescent="0.3">
      <c r="B23" s="29" t="s">
        <v>18</v>
      </c>
      <c r="C23" s="8"/>
      <c r="D23" s="30">
        <f>+D14+D21</f>
        <v>-314225.86064000009</v>
      </c>
      <c r="E23" s="8"/>
      <c r="F23" s="30">
        <f>+F14+F21</f>
        <v>-409573.53392999998</v>
      </c>
      <c r="G23" s="8"/>
      <c r="H23" s="30">
        <f>+F23-D23</f>
        <v>-95347.67328999989</v>
      </c>
    </row>
    <row r="24" spans="2:9" x14ac:dyDescent="0.25">
      <c r="B24" s="21"/>
      <c r="C24" s="2"/>
      <c r="D24" s="22"/>
      <c r="E24" s="2"/>
      <c r="F24" s="22"/>
      <c r="G24" s="2"/>
      <c r="H24" s="22"/>
    </row>
    <row r="25" spans="2:9" ht="17.25" thickBot="1" x14ac:dyDescent="0.3">
      <c r="B25" s="25" t="s">
        <v>19</v>
      </c>
      <c r="C25" s="8"/>
      <c r="D25" s="26">
        <v>-42286.026379999988</v>
      </c>
      <c r="E25" s="8"/>
      <c r="F25" s="26">
        <v>-40145.009059999997</v>
      </c>
      <c r="G25" s="8"/>
      <c r="H25" s="26">
        <f>+F25-D25</f>
        <v>2141.0173199999917</v>
      </c>
    </row>
    <row r="26" spans="2:9" ht="17.25" thickBot="1" x14ac:dyDescent="0.3">
      <c r="B26" s="31"/>
      <c r="C26" s="8"/>
      <c r="D26" s="28"/>
      <c r="E26" s="8"/>
      <c r="F26" s="28"/>
      <c r="G26" s="8"/>
      <c r="H26" s="28"/>
    </row>
    <row r="27" spans="2:9" ht="17.25" thickBot="1" x14ac:dyDescent="0.3">
      <c r="B27" s="32" t="s">
        <v>20</v>
      </c>
      <c r="C27" s="8"/>
      <c r="D27" s="33">
        <f>+D23+D25</f>
        <v>-356511.88702000008</v>
      </c>
      <c r="E27" s="8"/>
      <c r="F27" s="33">
        <f>+F23+F25</f>
        <v>-449718.54298999999</v>
      </c>
      <c r="G27" s="8"/>
      <c r="H27" s="33">
        <f>+F27-D27</f>
        <v>-93206.655969999905</v>
      </c>
    </row>
    <row r="28" spans="2:9" ht="17.25" thickBot="1" x14ac:dyDescent="0.3">
      <c r="B28" s="27"/>
      <c r="C28" s="8"/>
      <c r="D28" s="34"/>
      <c r="E28" s="8"/>
      <c r="F28" s="34"/>
      <c r="G28" s="8"/>
      <c r="H28" s="34"/>
    </row>
    <row r="29" spans="2:9" ht="16.5" x14ac:dyDescent="0.25">
      <c r="B29" s="35" t="s">
        <v>21</v>
      </c>
      <c r="C29" s="8"/>
      <c r="D29" s="36">
        <v>-8617.0569000000032</v>
      </c>
      <c r="E29" s="8"/>
      <c r="F29" s="36">
        <v>-4474.7487400000027</v>
      </c>
      <c r="G29" s="8"/>
      <c r="H29" s="36">
        <f t="shared" ref="H29:H30" si="2">+F29-D29</f>
        <v>4142.3081600000005</v>
      </c>
    </row>
    <row r="30" spans="2:9" ht="17.25" thickBot="1" x14ac:dyDescent="0.3">
      <c r="B30" s="37" t="s">
        <v>22</v>
      </c>
      <c r="C30" s="8"/>
      <c r="D30" s="38">
        <v>-20116.588199999998</v>
      </c>
      <c r="E30" s="8"/>
      <c r="F30" s="38">
        <v>-19667.240559999998</v>
      </c>
      <c r="G30" s="8"/>
      <c r="H30" s="38">
        <f t="shared" si="2"/>
        <v>449.34763999999996</v>
      </c>
    </row>
    <row r="31" spans="2:9" ht="17.25" thickBot="1" x14ac:dyDescent="0.3">
      <c r="B31" s="31"/>
      <c r="C31" s="8"/>
      <c r="D31" s="39"/>
      <c r="E31" s="8"/>
      <c r="F31" s="39"/>
      <c r="G31" s="8"/>
      <c r="H31" s="39"/>
    </row>
    <row r="32" spans="2:9" ht="17.25" thickBot="1" x14ac:dyDescent="0.3">
      <c r="B32" s="40" t="s">
        <v>23</v>
      </c>
      <c r="C32" s="8"/>
      <c r="D32" s="41">
        <f>+D27+D29+D30</f>
        <v>-385245.53212000011</v>
      </c>
      <c r="E32" s="8"/>
      <c r="F32" s="41">
        <f>+F27+F29+F30</f>
        <v>-473860.53229</v>
      </c>
      <c r="G32" s="8"/>
      <c r="H32" s="41">
        <f>+F32-D32</f>
        <v>-88615.000169999897</v>
      </c>
    </row>
    <row r="33" spans="2:11" ht="17.25" thickBot="1" x14ac:dyDescent="0.3">
      <c r="B33" s="8"/>
      <c r="C33" s="8"/>
      <c r="D33" s="28"/>
      <c r="E33" s="8"/>
      <c r="F33" s="28"/>
      <c r="G33" s="8"/>
      <c r="H33" s="28"/>
    </row>
    <row r="34" spans="2:11" ht="16.5" x14ac:dyDescent="0.25">
      <c r="B34" s="42" t="s">
        <v>24</v>
      </c>
      <c r="C34" s="8"/>
      <c r="D34" s="43">
        <v>-47569.296999999999</v>
      </c>
      <c r="E34" s="8"/>
      <c r="F34" s="43">
        <v>-47829.943599999999</v>
      </c>
      <c r="G34" s="8"/>
      <c r="H34" s="43">
        <f t="shared" ref="H34:H35" si="3">+F34-D34</f>
        <v>-260.64660000000003</v>
      </c>
    </row>
    <row r="35" spans="2:11" ht="17.25" thickBot="1" x14ac:dyDescent="0.3">
      <c r="B35" s="13" t="s">
        <v>25</v>
      </c>
      <c r="C35" s="8"/>
      <c r="D35" s="44">
        <v>-134068.19618999999</v>
      </c>
      <c r="E35" s="8"/>
      <c r="F35" s="44">
        <v>-119527.427</v>
      </c>
      <c r="G35" s="8"/>
      <c r="H35" s="44">
        <f t="shared" si="3"/>
        <v>14540.769189999992</v>
      </c>
    </row>
    <row r="36" spans="2:11" ht="17.25" thickBot="1" x14ac:dyDescent="0.3">
      <c r="B36" s="45"/>
      <c r="C36" s="8"/>
      <c r="D36" s="46"/>
      <c r="E36" s="8"/>
      <c r="F36" s="46"/>
      <c r="G36" s="8"/>
      <c r="H36" s="46"/>
      <c r="J36" s="54"/>
    </row>
    <row r="37" spans="2:11" ht="17.25" thickBot="1" x14ac:dyDescent="0.3">
      <c r="B37" s="47" t="s">
        <v>26</v>
      </c>
      <c r="C37" s="8"/>
      <c r="D37" s="48">
        <f>+SUM(D32:D35)</f>
        <v>-566883.02531000017</v>
      </c>
      <c r="E37" s="8"/>
      <c r="F37" s="48">
        <f>+SUM(F32:F35)</f>
        <v>-641217.90289000003</v>
      </c>
      <c r="G37" s="8"/>
      <c r="H37" s="48">
        <f>+F37-D37</f>
        <v>-74334.877579999855</v>
      </c>
      <c r="J37" s="54"/>
    </row>
    <row r="38" spans="2:11" ht="15.75" thickBot="1" x14ac:dyDescent="0.3">
      <c r="J38" s="54"/>
      <c r="K38" s="54"/>
    </row>
    <row r="39" spans="2:11" ht="16.5" x14ac:dyDescent="0.25">
      <c r="B39" s="61" t="s">
        <v>27</v>
      </c>
      <c r="C39" s="8"/>
      <c r="D39" s="43">
        <f>-208127-D25</f>
        <v>-165840.97362</v>
      </c>
      <c r="E39" s="8"/>
      <c r="F39" s="43">
        <f>-124385-F25</f>
        <v>-84239.990940000003</v>
      </c>
      <c r="G39" s="8"/>
      <c r="H39" s="43">
        <f t="shared" ref="H39:H46" si="4">+F39-D39</f>
        <v>81600.982680000001</v>
      </c>
    </row>
    <row r="40" spans="2:11" ht="18" x14ac:dyDescent="0.25">
      <c r="B40" s="62" t="s">
        <v>32</v>
      </c>
      <c r="C40" s="57"/>
      <c r="D40" s="58">
        <v>-26900</v>
      </c>
      <c r="E40" s="59"/>
      <c r="F40" s="58">
        <v>-26900</v>
      </c>
      <c r="G40" s="8"/>
      <c r="H40" s="58">
        <f t="shared" si="4"/>
        <v>0</v>
      </c>
    </row>
    <row r="41" spans="2:11" ht="18" x14ac:dyDescent="0.25">
      <c r="B41" s="62" t="s">
        <v>33</v>
      </c>
      <c r="C41" s="57"/>
      <c r="D41" s="58"/>
      <c r="E41" s="59"/>
      <c r="F41" s="58">
        <v>-7899</v>
      </c>
      <c r="G41" s="8"/>
      <c r="H41" s="58">
        <f t="shared" si="4"/>
        <v>-7899</v>
      </c>
    </row>
    <row r="42" spans="2:11" ht="18" x14ac:dyDescent="0.25">
      <c r="B42" s="63" t="s">
        <v>34</v>
      </c>
      <c r="C42" s="57"/>
      <c r="D42" s="58">
        <v>-3139</v>
      </c>
      <c r="E42" s="59"/>
      <c r="F42" s="58">
        <v>-3140</v>
      </c>
      <c r="G42" s="8"/>
      <c r="H42" s="58">
        <f t="shared" si="4"/>
        <v>-1</v>
      </c>
    </row>
    <row r="43" spans="2:11" ht="18" x14ac:dyDescent="0.25">
      <c r="B43" s="62" t="s">
        <v>35</v>
      </c>
      <c r="C43" s="57"/>
      <c r="D43" s="60">
        <v>-2260</v>
      </c>
      <c r="E43" s="59"/>
      <c r="F43" s="60">
        <v>-2260</v>
      </c>
      <c r="G43" s="8"/>
      <c r="H43" s="60">
        <f t="shared" si="4"/>
        <v>0</v>
      </c>
    </row>
    <row r="44" spans="2:11" ht="18" x14ac:dyDescent="0.25">
      <c r="B44" s="63" t="s">
        <v>36</v>
      </c>
      <c r="C44" s="57"/>
      <c r="D44" s="58">
        <v>-5137</v>
      </c>
      <c r="E44" s="59"/>
      <c r="F44" s="58">
        <v>-5137</v>
      </c>
      <c r="G44" s="8"/>
      <c r="H44" s="58">
        <f t="shared" si="4"/>
        <v>0</v>
      </c>
    </row>
    <row r="45" spans="2:11" ht="18" x14ac:dyDescent="0.25">
      <c r="B45" s="63" t="s">
        <v>37</v>
      </c>
      <c r="C45" s="57"/>
      <c r="D45" s="58">
        <v>-303</v>
      </c>
      <c r="E45" s="59"/>
      <c r="F45" s="58">
        <v>-303</v>
      </c>
      <c r="G45" s="8"/>
      <c r="H45" s="58">
        <f t="shared" si="4"/>
        <v>0</v>
      </c>
    </row>
    <row r="46" spans="2:11" ht="17.25" thickBot="1" x14ac:dyDescent="0.3">
      <c r="B46" s="64" t="s">
        <v>38</v>
      </c>
      <c r="C46" s="57"/>
      <c r="D46" s="14">
        <v>-14893</v>
      </c>
      <c r="E46" s="59"/>
      <c r="F46" s="14">
        <v>-14881</v>
      </c>
      <c r="G46" s="8"/>
      <c r="H46" s="14">
        <f t="shared" si="4"/>
        <v>12</v>
      </c>
    </row>
    <row r="47" spans="2:11" ht="17.25" thickBot="1" x14ac:dyDescent="0.3">
      <c r="B47" s="65" t="s">
        <v>39</v>
      </c>
      <c r="C47" s="57"/>
      <c r="D47" s="66">
        <f>SUM(D39:D46)</f>
        <v>-218472.97362</v>
      </c>
      <c r="E47" s="67"/>
      <c r="F47" s="66">
        <f>SUM(F39:F46)</f>
        <v>-144759.99093999999</v>
      </c>
      <c r="G47" s="1"/>
      <c r="H47" s="66">
        <f>+F47-D47</f>
        <v>73712.982680000016</v>
      </c>
    </row>
    <row r="48" spans="2:11" ht="17.25" thickBot="1" x14ac:dyDescent="0.3">
      <c r="B48" s="55"/>
      <c r="C48" s="8"/>
      <c r="D48" s="56"/>
      <c r="E48" s="8"/>
      <c r="F48" s="56"/>
      <c r="G48" s="8"/>
      <c r="H48" s="56"/>
    </row>
    <row r="49" spans="2:8" ht="18.75" thickBot="1" x14ac:dyDescent="0.3">
      <c r="B49" s="52" t="s">
        <v>28</v>
      </c>
      <c r="C49" s="50"/>
      <c r="D49" s="53">
        <f>+D47+D37</f>
        <v>-785355.99893000023</v>
      </c>
      <c r="E49" s="51"/>
      <c r="F49" s="53">
        <f>+F47+F37</f>
        <v>-785977.89382999996</v>
      </c>
      <c r="G49" s="51"/>
      <c r="H49" s="53">
        <f>+F49-D49</f>
        <v>-621.89489999972284</v>
      </c>
    </row>
    <row r="51" spans="2:8" ht="16.5" x14ac:dyDescent="0.25">
      <c r="B51" s="32" t="s">
        <v>41</v>
      </c>
      <c r="D51" s="75">
        <v>-208127</v>
      </c>
      <c r="F51" s="75">
        <v>-124385</v>
      </c>
      <c r="H51" s="74">
        <f>+F51-D51</f>
        <v>83742</v>
      </c>
    </row>
    <row r="52" spans="2:8" x14ac:dyDescent="0.25">
      <c r="F52" s="54"/>
    </row>
  </sheetData>
  <pageMargins left="0.7" right="0.7" top="0.75" bottom="0.75" header="0.3" footer="0.3"/>
  <pageSetup paperSize="9" scale="8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3e23048-6444-4b19-80f2-d25c8d0b7b1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E01AE068B0464CBB3B246A1F70B62B" ma:contentTypeVersion="15" ma:contentTypeDescription="Crear nuevo documento." ma:contentTypeScope="" ma:versionID="3b6ef667aea9b8dc03f9bdd62b569ac5">
  <xsd:schema xmlns:xsd="http://www.w3.org/2001/XMLSchema" xmlns:xs="http://www.w3.org/2001/XMLSchema" xmlns:p="http://schemas.microsoft.com/office/2006/metadata/properties" xmlns:ns3="53e23048-6444-4b19-80f2-d25c8d0b7b17" xmlns:ns4="6803e2ba-081c-4f6d-b4bc-1ea6540eca93" targetNamespace="http://schemas.microsoft.com/office/2006/metadata/properties" ma:root="true" ma:fieldsID="d71105c83b502d96db33c6f2aa5cf871" ns3:_="" ns4:_="">
    <xsd:import namespace="53e23048-6444-4b19-80f2-d25c8d0b7b17"/>
    <xsd:import namespace="6803e2ba-081c-4f6d-b4bc-1ea6540eca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23048-6444-4b19-80f2-d25c8d0b7b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3e2ba-081c-4f6d-b4bc-1ea6540eca9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C44A51-04A8-4940-BE90-25DB7A677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9BEAA2-0501-4C56-92F5-49104C3351B4}">
  <ds:schemaRefs>
    <ds:schemaRef ds:uri="53e23048-6444-4b19-80f2-d25c8d0b7b17"/>
    <ds:schemaRef ds:uri="http://purl.org/dc/elements/1.1/"/>
    <ds:schemaRef ds:uri="6803e2ba-081c-4f6d-b4bc-1ea6540eca93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BD62F27-3966-4177-B22C-7D48B81A2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23048-6444-4b19-80f2-d25c8d0b7b17"/>
    <ds:schemaRef ds:uri="6803e2ba-081c-4f6d-b4bc-1ea6540ec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1T</vt:lpstr>
      <vt:lpstr>2T</vt:lpstr>
      <vt:lpstr>3T</vt:lpstr>
      <vt:lpstr>4T</vt:lpstr>
    </vt:vector>
  </TitlesOfParts>
  <Company>TMB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Font Lopez, Nuria</dc:creator>
  <cp:lastModifiedBy>Digon Martinez, Alejandro Israel</cp:lastModifiedBy>
  <cp:lastPrinted>2023-07-12T09:27:32Z</cp:lastPrinted>
  <dcterms:created xsi:type="dcterms:W3CDTF">2022-10-21T09:30:46Z</dcterms:created>
  <dcterms:modified xsi:type="dcterms:W3CDTF">2023-07-13T07:59:39Z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0x01010036E01AE068B0464CBB3B246A1F70B62B</vt:lpwstr>
  </property>
</Properties>
</file>